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15" windowWidth="14355" windowHeight="6855" tabRatio="776" firstSheet="1" activeTab="9"/>
  </bookViews>
  <sheets>
    <sheet name="Danarti 3.3 " sheetId="4" r:id="rId1"/>
    <sheet name="პენსია_2017" sheetId="6" r:id="rId2"/>
    <sheet name="კომპენსაციები" sheetId="9" r:id="rId3"/>
    <sheet name="საარსებო შემწეობა " sheetId="11" r:id="rId4"/>
    <sheet name="სოციალური პაკეტი" sheetId="13" r:id="rId5"/>
    <sheet name="დევნილთა შემწეობა" sheetId="15" r:id="rId6"/>
    <sheet name="რეინტეგრაციის შემწეობა" sheetId="17" r:id="rId7"/>
    <sheet name="რეგრესული პენსია " sheetId="22" r:id="rId8"/>
    <sheet name="საყოფაცხოვრებო სუბსიდია" sheetId="23" r:id="rId9"/>
    <sheet name="Danarti 3.3  (2)" sheetId="24" r:id="rId10"/>
    <sheet name="Sheet3" sheetId="7" r:id="rId11"/>
  </sheets>
  <externalReferences>
    <externalReference r:id="rId12"/>
  </externalReferences>
  <definedNames>
    <definedName name="_xlnm._FilterDatabase" localSheetId="0" hidden="1">'Danarti 3.3 '!$A$9:$T$9</definedName>
    <definedName name="_xlnm._FilterDatabase" localSheetId="9" hidden="1">'Danarti 3.3  (2)'!$A$9:$T$9</definedName>
    <definedName name="_xlnm._FilterDatabase" localSheetId="2" hidden="1">კომპენსაციები!$A$1:$AI$7</definedName>
    <definedName name="_xlnm._FilterDatabase" localSheetId="1" hidden="1">პენსია_2017!#REF!</definedName>
    <definedName name="_xlnm.Print_Area" localSheetId="0">'Danarti 3.3 '!$B$2:$T$205</definedName>
    <definedName name="_xlnm.Print_Area" localSheetId="9">'Danarti 3.3  (2)'!$B$2:$U$205</definedName>
    <definedName name="_xlnm.Print_Area" localSheetId="2">კომპენსაციები!$A$1:$BQ$20</definedName>
    <definedName name="_xlnm.Print_Titles" localSheetId="0">'Danarti 3.3 '!$6:$8</definedName>
    <definedName name="_xlnm.Print_Titles" localSheetId="9">'Danarti 3.3  (2)'!$6:$8</definedName>
    <definedName name="workingdays" localSheetId="1">[1]C_2012!$E$69</definedName>
    <definedName name="workingdays">[1]C_2012!$E$69</definedName>
  </definedNames>
  <calcPr calcId="145621"/>
</workbook>
</file>

<file path=xl/calcChain.xml><?xml version="1.0" encoding="utf-8"?>
<calcChain xmlns="http://schemas.openxmlformats.org/spreadsheetml/2006/main">
  <c r="U29" i="24" l="1"/>
  <c r="U33" i="24"/>
  <c r="U30" i="24"/>
  <c r="E30" i="24"/>
  <c r="E31" i="24"/>
  <c r="E32" i="24"/>
  <c r="E34" i="24"/>
  <c r="E35" i="24"/>
  <c r="E36" i="24"/>
  <c r="E37" i="24"/>
  <c r="E38" i="24"/>
  <c r="E39" i="24"/>
  <c r="E40" i="24"/>
  <c r="E41" i="24"/>
  <c r="E42" i="24"/>
  <c r="E43" i="24"/>
  <c r="Q205" i="24"/>
  <c r="M205" i="24"/>
  <c r="I205" i="24"/>
  <c r="E205" i="24"/>
  <c r="Q204" i="24"/>
  <c r="M204" i="24"/>
  <c r="I204" i="24"/>
  <c r="E204" i="24"/>
  <c r="Q203" i="24"/>
  <c r="M203" i="24"/>
  <c r="I203" i="24"/>
  <c r="E203" i="24"/>
  <c r="Q202" i="24"/>
  <c r="M202" i="24"/>
  <c r="I202" i="24"/>
  <c r="E202" i="24"/>
  <c r="T201" i="24"/>
  <c r="S201" i="24"/>
  <c r="R201" i="24"/>
  <c r="Q201" i="24" s="1"/>
  <c r="P201" i="24"/>
  <c r="P200" i="24" s="1"/>
  <c r="P199" i="24" s="1"/>
  <c r="O201" i="24"/>
  <c r="O200" i="24" s="1"/>
  <c r="O199" i="24" s="1"/>
  <c r="N201" i="24"/>
  <c r="M201" i="24" s="1"/>
  <c r="L201" i="24"/>
  <c r="L200" i="24" s="1"/>
  <c r="L199" i="24" s="1"/>
  <c r="K201" i="24"/>
  <c r="J201" i="24"/>
  <c r="I201" i="24" s="1"/>
  <c r="H201" i="24"/>
  <c r="G201" i="24"/>
  <c r="G200" i="24" s="1"/>
  <c r="F201" i="24"/>
  <c r="E201" i="24" s="1"/>
  <c r="T200" i="24"/>
  <c r="S200" i="24"/>
  <c r="Q200" i="24"/>
  <c r="K200" i="24"/>
  <c r="I200" i="24" s="1"/>
  <c r="H200" i="24"/>
  <c r="T199" i="24"/>
  <c r="S199" i="24"/>
  <c r="R199" i="24"/>
  <c r="N199" i="24"/>
  <c r="J199" i="24"/>
  <c r="H199" i="24"/>
  <c r="F199" i="24"/>
  <c r="Q198" i="24"/>
  <c r="M198" i="24"/>
  <c r="I198" i="24"/>
  <c r="E198" i="24"/>
  <c r="T197" i="24"/>
  <c r="S197" i="24"/>
  <c r="R197" i="24"/>
  <c r="P197" i="24"/>
  <c r="O197" i="24"/>
  <c r="N197" i="24"/>
  <c r="L197" i="24"/>
  <c r="K197" i="24"/>
  <c r="J197" i="24"/>
  <c r="I197" i="24" s="1"/>
  <c r="H197" i="24"/>
  <c r="G197" i="24"/>
  <c r="F197" i="24"/>
  <c r="Q196" i="24"/>
  <c r="M196" i="24"/>
  <c r="I196" i="24"/>
  <c r="E196" i="24"/>
  <c r="Q195" i="24"/>
  <c r="M195" i="24"/>
  <c r="I195" i="24"/>
  <c r="E195" i="24"/>
  <c r="T194" i="24"/>
  <c r="S194" i="24"/>
  <c r="R194" i="24"/>
  <c r="P194" i="24"/>
  <c r="O194" i="24"/>
  <c r="N194" i="24"/>
  <c r="L194" i="24"/>
  <c r="K194" i="24"/>
  <c r="J194" i="24"/>
  <c r="I194" i="24" s="1"/>
  <c r="H194" i="24"/>
  <c r="G194" i="24"/>
  <c r="F194" i="24"/>
  <c r="Q193" i="24"/>
  <c r="M193" i="24"/>
  <c r="I193" i="24"/>
  <c r="E193" i="24"/>
  <c r="Q192" i="24"/>
  <c r="M192" i="24"/>
  <c r="I192" i="24"/>
  <c r="E192" i="24"/>
  <c r="Q191" i="24"/>
  <c r="M191" i="24"/>
  <c r="I191" i="24"/>
  <c r="E191" i="24"/>
  <c r="Q190" i="24"/>
  <c r="M190" i="24"/>
  <c r="I190" i="24"/>
  <c r="E190" i="24"/>
  <c r="T189" i="24"/>
  <c r="S189" i="24"/>
  <c r="R189" i="24"/>
  <c r="P189" i="24"/>
  <c r="O189" i="24"/>
  <c r="N189" i="24"/>
  <c r="L189" i="24"/>
  <c r="K189" i="24"/>
  <c r="J189" i="24"/>
  <c r="I189" i="24" s="1"/>
  <c r="H189" i="24"/>
  <c r="G189" i="24"/>
  <c r="F189" i="24"/>
  <c r="Q188" i="24"/>
  <c r="M188" i="24"/>
  <c r="I188" i="24"/>
  <c r="E188" i="24"/>
  <c r="Q187" i="24"/>
  <c r="M187" i="24"/>
  <c r="I187" i="24"/>
  <c r="E187" i="24"/>
  <c r="Q186" i="24"/>
  <c r="M186" i="24"/>
  <c r="I186" i="24"/>
  <c r="E186" i="24"/>
  <c r="Q185" i="24"/>
  <c r="M185" i="24"/>
  <c r="I185" i="24"/>
  <c r="E185" i="24"/>
  <c r="T184" i="24"/>
  <c r="S184" i="24"/>
  <c r="R184" i="24"/>
  <c r="P184" i="24"/>
  <c r="O184" i="24"/>
  <c r="N184" i="24"/>
  <c r="L184" i="24"/>
  <c r="K184" i="24"/>
  <c r="J184" i="24"/>
  <c r="I184" i="24" s="1"/>
  <c r="H184" i="24"/>
  <c r="G184" i="24"/>
  <c r="F184" i="24"/>
  <c r="Q183" i="24"/>
  <c r="M183" i="24"/>
  <c r="I183" i="24"/>
  <c r="E183" i="24"/>
  <c r="Q182" i="24"/>
  <c r="M182" i="24"/>
  <c r="I182" i="24"/>
  <c r="E182" i="24"/>
  <c r="Q181" i="24"/>
  <c r="M181" i="24"/>
  <c r="I181" i="24"/>
  <c r="E181" i="24"/>
  <c r="Q180" i="24"/>
  <c r="M180" i="24"/>
  <c r="I180" i="24"/>
  <c r="E180" i="24"/>
  <c r="Q179" i="24"/>
  <c r="M179" i="24"/>
  <c r="I179" i="24"/>
  <c r="E179" i="24"/>
  <c r="Q178" i="24"/>
  <c r="M178" i="24"/>
  <c r="I178" i="24"/>
  <c r="E178" i="24"/>
  <c r="T177" i="24"/>
  <c r="S177" i="24"/>
  <c r="R177" i="24"/>
  <c r="P177" i="24"/>
  <c r="O177" i="24"/>
  <c r="N177" i="24"/>
  <c r="L177" i="24"/>
  <c r="K177" i="24"/>
  <c r="J177" i="24"/>
  <c r="I177" i="24" s="1"/>
  <c r="H177" i="24"/>
  <c r="G177" i="24"/>
  <c r="F177" i="24"/>
  <c r="Q176" i="24"/>
  <c r="M176" i="24"/>
  <c r="I176" i="24"/>
  <c r="E176" i="24"/>
  <c r="Q175" i="24"/>
  <c r="M175" i="24"/>
  <c r="I175" i="24"/>
  <c r="E175" i="24"/>
  <c r="Q174" i="24"/>
  <c r="M174" i="24"/>
  <c r="I174" i="24"/>
  <c r="E174" i="24"/>
  <c r="Q173" i="24"/>
  <c r="M173" i="24"/>
  <c r="I173" i="24"/>
  <c r="E173" i="24"/>
  <c r="Q172" i="24"/>
  <c r="M172" i="24"/>
  <c r="I172" i="24"/>
  <c r="E172" i="24"/>
  <c r="Q171" i="24"/>
  <c r="M171" i="24"/>
  <c r="I171" i="24"/>
  <c r="E171" i="24"/>
  <c r="Q170" i="24"/>
  <c r="M170" i="24"/>
  <c r="I170" i="24"/>
  <c r="E170" i="24"/>
  <c r="Q169" i="24"/>
  <c r="M169" i="24"/>
  <c r="I169" i="24"/>
  <c r="E169" i="24"/>
  <c r="Q168" i="24"/>
  <c r="M168" i="24"/>
  <c r="I168" i="24"/>
  <c r="E168" i="24"/>
  <c r="Q167" i="24"/>
  <c r="M167" i="24"/>
  <c r="I167" i="24"/>
  <c r="E167" i="24"/>
  <c r="Q166" i="24"/>
  <c r="M166" i="24"/>
  <c r="I166" i="24"/>
  <c r="E166" i="24"/>
  <c r="Q165" i="24"/>
  <c r="M165" i="24"/>
  <c r="I165" i="24"/>
  <c r="E165" i="24"/>
  <c r="T164" i="24"/>
  <c r="S164" i="24"/>
  <c r="R164" i="24"/>
  <c r="P164" i="24"/>
  <c r="O164" i="24"/>
  <c r="N164" i="24"/>
  <c r="L164" i="24"/>
  <c r="K164" i="24"/>
  <c r="J164" i="24"/>
  <c r="I164" i="24" s="1"/>
  <c r="H164" i="24"/>
  <c r="G164" i="24"/>
  <c r="F164" i="24"/>
  <c r="Q163" i="24"/>
  <c r="M163" i="24"/>
  <c r="I163" i="24"/>
  <c r="E163" i="24"/>
  <c r="Q162" i="24"/>
  <c r="M162" i="24"/>
  <c r="I162" i="24"/>
  <c r="E162" i="24"/>
  <c r="Q161" i="24"/>
  <c r="M161" i="24"/>
  <c r="I161" i="24"/>
  <c r="E161" i="24"/>
  <c r="Q160" i="24"/>
  <c r="M160" i="24"/>
  <c r="I160" i="24"/>
  <c r="E160" i="24"/>
  <c r="T159" i="24"/>
  <c r="S159" i="24"/>
  <c r="R159" i="24"/>
  <c r="P159" i="24"/>
  <c r="O159" i="24"/>
  <c r="N159" i="24"/>
  <c r="L159" i="24"/>
  <c r="K159" i="24"/>
  <c r="J159" i="24"/>
  <c r="I159" i="24" s="1"/>
  <c r="H159" i="24"/>
  <c r="G159" i="24"/>
  <c r="F159" i="24"/>
  <c r="Q158" i="24"/>
  <c r="M158" i="24"/>
  <c r="I158" i="24"/>
  <c r="E158" i="24"/>
  <c r="Q157" i="24"/>
  <c r="M157" i="24"/>
  <c r="I157" i="24"/>
  <c r="E157" i="24"/>
  <c r="Q156" i="24"/>
  <c r="M156" i="24"/>
  <c r="I156" i="24"/>
  <c r="E156" i="24"/>
  <c r="Q155" i="24"/>
  <c r="M155" i="24"/>
  <c r="I155" i="24"/>
  <c r="E155" i="24"/>
  <c r="Q154" i="24"/>
  <c r="M154" i="24"/>
  <c r="I154" i="24"/>
  <c r="E154" i="24"/>
  <c r="Q153" i="24"/>
  <c r="M153" i="24"/>
  <c r="I153" i="24"/>
  <c r="E153" i="24"/>
  <c r="Q152" i="24"/>
  <c r="M152" i="24"/>
  <c r="I152" i="24"/>
  <c r="E152" i="24"/>
  <c r="T151" i="24"/>
  <c r="S151" i="24"/>
  <c r="R151" i="24"/>
  <c r="P151" i="24"/>
  <c r="O151" i="24"/>
  <c r="N151" i="24"/>
  <c r="L151" i="24"/>
  <c r="K151" i="24"/>
  <c r="J151" i="24"/>
  <c r="I151" i="24" s="1"/>
  <c r="H151" i="24"/>
  <c r="G151" i="24"/>
  <c r="F151" i="24"/>
  <c r="Q150" i="24"/>
  <c r="M150" i="24"/>
  <c r="I150" i="24"/>
  <c r="E150" i="24"/>
  <c r="T149" i="24"/>
  <c r="S149" i="24"/>
  <c r="R149" i="24"/>
  <c r="P149" i="24"/>
  <c r="O149" i="24"/>
  <c r="N149" i="24"/>
  <c r="L149" i="24"/>
  <c r="K149" i="24"/>
  <c r="J149" i="24"/>
  <c r="I149" i="24" s="1"/>
  <c r="H149" i="24"/>
  <c r="G149" i="24"/>
  <c r="F149" i="24"/>
  <c r="Q148" i="24"/>
  <c r="M148" i="24"/>
  <c r="I148" i="24"/>
  <c r="E148" i="24"/>
  <c r="Q147" i="24"/>
  <c r="M147" i="24"/>
  <c r="I147" i="24"/>
  <c r="E147" i="24"/>
  <c r="Q146" i="24"/>
  <c r="M146" i="24"/>
  <c r="I146" i="24"/>
  <c r="E146" i="24"/>
  <c r="Q145" i="24"/>
  <c r="M145" i="24"/>
  <c r="I145" i="24"/>
  <c r="E145" i="24"/>
  <c r="Q144" i="24"/>
  <c r="M144" i="24"/>
  <c r="I144" i="24"/>
  <c r="E144" i="24"/>
  <c r="T143" i="24"/>
  <c r="S143" i="24"/>
  <c r="R143" i="24"/>
  <c r="P143" i="24"/>
  <c r="O143" i="24"/>
  <c r="N143" i="24"/>
  <c r="L143" i="24"/>
  <c r="K143" i="24"/>
  <c r="J143" i="24"/>
  <c r="I143" i="24" s="1"/>
  <c r="H143" i="24"/>
  <c r="G143" i="24"/>
  <c r="F143" i="24"/>
  <c r="Q142" i="24"/>
  <c r="M142" i="24"/>
  <c r="I142" i="24"/>
  <c r="E142" i="24"/>
  <c r="Q141" i="24"/>
  <c r="M141" i="24"/>
  <c r="I141" i="24"/>
  <c r="E141" i="24"/>
  <c r="Q140" i="24"/>
  <c r="M140" i="24"/>
  <c r="I140" i="24"/>
  <c r="E140" i="24"/>
  <c r="Q139" i="24"/>
  <c r="M139" i="24"/>
  <c r="I139" i="24"/>
  <c r="E139" i="24"/>
  <c r="Q138" i="24"/>
  <c r="M138" i="24"/>
  <c r="I138" i="24"/>
  <c r="E138" i="24"/>
  <c r="Q137" i="24"/>
  <c r="M137" i="24"/>
  <c r="I137" i="24"/>
  <c r="E137" i="24"/>
  <c r="Q136" i="24"/>
  <c r="M136" i="24"/>
  <c r="I136" i="24"/>
  <c r="E136" i="24"/>
  <c r="T135" i="24"/>
  <c r="S135" i="24"/>
  <c r="R135" i="24"/>
  <c r="P135" i="24"/>
  <c r="O135" i="24"/>
  <c r="N135" i="24"/>
  <c r="L135" i="24"/>
  <c r="K135" i="24"/>
  <c r="J135" i="24"/>
  <c r="I135" i="24" s="1"/>
  <c r="H135" i="24"/>
  <c r="G135" i="24"/>
  <c r="F135" i="24"/>
  <c r="T134" i="24"/>
  <c r="S134" i="24"/>
  <c r="R134" i="24"/>
  <c r="P134" i="24"/>
  <c r="O134" i="24"/>
  <c r="N134" i="24"/>
  <c r="L134" i="24"/>
  <c r="K134" i="24"/>
  <c r="J134" i="24"/>
  <c r="I134" i="24" s="1"/>
  <c r="H134" i="24"/>
  <c r="G134" i="24"/>
  <c r="F134" i="24"/>
  <c r="Q133" i="24"/>
  <c r="M133" i="24"/>
  <c r="I133" i="24"/>
  <c r="E133" i="24"/>
  <c r="Q132" i="24"/>
  <c r="M132" i="24"/>
  <c r="I132" i="24"/>
  <c r="E132" i="24"/>
  <c r="Q131" i="24"/>
  <c r="M131" i="24"/>
  <c r="I131" i="24"/>
  <c r="E131" i="24"/>
  <c r="T130" i="24"/>
  <c r="S130" i="24"/>
  <c r="R130" i="24"/>
  <c r="P130" i="24"/>
  <c r="O130" i="24"/>
  <c r="N130" i="24"/>
  <c r="L130" i="24"/>
  <c r="K130" i="24"/>
  <c r="J130" i="24"/>
  <c r="I130" i="24" s="1"/>
  <c r="H130" i="24"/>
  <c r="G130" i="24"/>
  <c r="F130" i="24"/>
  <c r="Q129" i="24"/>
  <c r="M129" i="24"/>
  <c r="I129" i="24"/>
  <c r="E129" i="24"/>
  <c r="Q128" i="24"/>
  <c r="M128" i="24"/>
  <c r="I128" i="24"/>
  <c r="E128" i="24"/>
  <c r="Q127" i="24"/>
  <c r="M127" i="24"/>
  <c r="I127" i="24"/>
  <c r="E127" i="24"/>
  <c r="Q126" i="24"/>
  <c r="M126" i="24"/>
  <c r="I126" i="24"/>
  <c r="E126" i="24"/>
  <c r="Q125" i="24"/>
  <c r="M125" i="24"/>
  <c r="I125" i="24"/>
  <c r="E125" i="24"/>
  <c r="T124" i="24"/>
  <c r="S124" i="24"/>
  <c r="R124" i="24"/>
  <c r="P124" i="24"/>
  <c r="O124" i="24"/>
  <c r="N124" i="24"/>
  <c r="L124" i="24"/>
  <c r="K124" i="24"/>
  <c r="J124" i="24"/>
  <c r="I124" i="24" s="1"/>
  <c r="H124" i="24"/>
  <c r="G124" i="24"/>
  <c r="F124" i="24"/>
  <c r="Q123" i="24"/>
  <c r="M123" i="24"/>
  <c r="I123" i="24"/>
  <c r="E123" i="24"/>
  <c r="Q122" i="24"/>
  <c r="M122" i="24"/>
  <c r="I122" i="24"/>
  <c r="E122" i="24"/>
  <c r="Q121" i="24"/>
  <c r="M121" i="24"/>
  <c r="I121" i="24"/>
  <c r="E121" i="24"/>
  <c r="Q120" i="24"/>
  <c r="M120" i="24"/>
  <c r="I120" i="24"/>
  <c r="E120" i="24"/>
  <c r="Q119" i="24"/>
  <c r="M119" i="24"/>
  <c r="I119" i="24"/>
  <c r="E119" i="24"/>
  <c r="Q118" i="24"/>
  <c r="M118" i="24"/>
  <c r="I118" i="24"/>
  <c r="E118" i="24"/>
  <c r="T117" i="24"/>
  <c r="S117" i="24"/>
  <c r="R117" i="24"/>
  <c r="P117" i="24"/>
  <c r="O117" i="24"/>
  <c r="N117" i="24"/>
  <c r="L117" i="24"/>
  <c r="K117" i="24"/>
  <c r="J117" i="24"/>
  <c r="I117" i="24" s="1"/>
  <c r="H117" i="24"/>
  <c r="G117" i="24"/>
  <c r="F117" i="24"/>
  <c r="Q116" i="24"/>
  <c r="M116" i="24"/>
  <c r="I116" i="24"/>
  <c r="E116" i="24"/>
  <c r="Q115" i="24"/>
  <c r="M115" i="24"/>
  <c r="I115" i="24"/>
  <c r="E115" i="24"/>
  <c r="Q114" i="24"/>
  <c r="M114" i="24"/>
  <c r="I114" i="24"/>
  <c r="E114" i="24"/>
  <c r="Q113" i="24"/>
  <c r="M113" i="24"/>
  <c r="I113" i="24"/>
  <c r="E113" i="24"/>
  <c r="Q112" i="24"/>
  <c r="M112" i="24"/>
  <c r="I112" i="24"/>
  <c r="E112" i="24"/>
  <c r="Q111" i="24"/>
  <c r="M111" i="24"/>
  <c r="I111" i="24"/>
  <c r="E111" i="24"/>
  <c r="Q110" i="24"/>
  <c r="M110" i="24"/>
  <c r="I110" i="24"/>
  <c r="E110" i="24"/>
  <c r="T109" i="24"/>
  <c r="S109" i="24"/>
  <c r="R109" i="24"/>
  <c r="P109" i="24"/>
  <c r="O109" i="24"/>
  <c r="N109" i="24"/>
  <c r="L109" i="24"/>
  <c r="K109" i="24"/>
  <c r="J109" i="24"/>
  <c r="I109" i="24" s="1"/>
  <c r="H109" i="24"/>
  <c r="G109" i="24"/>
  <c r="F109" i="24"/>
  <c r="Q108" i="24"/>
  <c r="M108" i="24"/>
  <c r="I108" i="24"/>
  <c r="E108" i="24"/>
  <c r="Q107" i="24"/>
  <c r="M107" i="24"/>
  <c r="I107" i="24"/>
  <c r="E107" i="24"/>
  <c r="Q106" i="24"/>
  <c r="M106" i="24"/>
  <c r="I106" i="24"/>
  <c r="E106" i="24"/>
  <c r="Q105" i="24"/>
  <c r="M105" i="24"/>
  <c r="I105" i="24"/>
  <c r="E105" i="24"/>
  <c r="Q104" i="24"/>
  <c r="M104" i="24"/>
  <c r="I104" i="24"/>
  <c r="E104" i="24"/>
  <c r="Q103" i="24"/>
  <c r="M103" i="24"/>
  <c r="I103" i="24"/>
  <c r="E103" i="24"/>
  <c r="Q102" i="24"/>
  <c r="M102" i="24"/>
  <c r="I102" i="24"/>
  <c r="E102" i="24"/>
  <c r="Q101" i="24"/>
  <c r="M101" i="24"/>
  <c r="I101" i="24"/>
  <c r="E101" i="24"/>
  <c r="Q100" i="24"/>
  <c r="M100" i="24"/>
  <c r="I100" i="24"/>
  <c r="E100" i="24"/>
  <c r="T99" i="24"/>
  <c r="S99" i="24"/>
  <c r="R99" i="24"/>
  <c r="P99" i="24"/>
  <c r="O99" i="24"/>
  <c r="N99" i="24"/>
  <c r="L99" i="24"/>
  <c r="K99" i="24"/>
  <c r="J99" i="24"/>
  <c r="I99" i="24" s="1"/>
  <c r="H99" i="24"/>
  <c r="G99" i="24"/>
  <c r="F99" i="24"/>
  <c r="Q98" i="24"/>
  <c r="M98" i="24"/>
  <c r="I98" i="24"/>
  <c r="E98" i="24"/>
  <c r="Q97" i="24"/>
  <c r="M97" i="24"/>
  <c r="I97" i="24"/>
  <c r="E97" i="24"/>
  <c r="Q96" i="24"/>
  <c r="M96" i="24"/>
  <c r="I96" i="24"/>
  <c r="E96" i="24"/>
  <c r="Q95" i="24"/>
  <c r="M95" i="24"/>
  <c r="I95" i="24"/>
  <c r="E95" i="24"/>
  <c r="Q94" i="24"/>
  <c r="M94" i="24"/>
  <c r="I94" i="24"/>
  <c r="E94" i="24"/>
  <c r="Q93" i="24"/>
  <c r="M93" i="24"/>
  <c r="I93" i="24"/>
  <c r="E93" i="24"/>
  <c r="Q92" i="24"/>
  <c r="M92" i="24"/>
  <c r="I92" i="24"/>
  <c r="E92" i="24"/>
  <c r="Q91" i="24"/>
  <c r="M91" i="24"/>
  <c r="I91" i="24"/>
  <c r="E91" i="24"/>
  <c r="Q90" i="24"/>
  <c r="M90" i="24"/>
  <c r="I90" i="24"/>
  <c r="E90" i="24"/>
  <c r="Q89" i="24"/>
  <c r="M89" i="24"/>
  <c r="I89" i="24"/>
  <c r="E89" i="24"/>
  <c r="Q88" i="24"/>
  <c r="M88" i="24"/>
  <c r="I88" i="24"/>
  <c r="E88" i="24"/>
  <c r="Q87" i="24"/>
  <c r="M87" i="24"/>
  <c r="I87" i="24"/>
  <c r="E87" i="24"/>
  <c r="Q86" i="24"/>
  <c r="M86" i="24"/>
  <c r="I86" i="24"/>
  <c r="E86" i="24"/>
  <c r="T85" i="24"/>
  <c r="S85" i="24"/>
  <c r="R85" i="24"/>
  <c r="P85" i="24"/>
  <c r="O85" i="24"/>
  <c r="N85" i="24"/>
  <c r="L85" i="24"/>
  <c r="K85" i="24"/>
  <c r="J85" i="24"/>
  <c r="I85" i="24" s="1"/>
  <c r="H85" i="24"/>
  <c r="G85" i="24"/>
  <c r="F85" i="24"/>
  <c r="Q84" i="24"/>
  <c r="M84" i="24"/>
  <c r="I84" i="24"/>
  <c r="E84" i="24"/>
  <c r="T83" i="24"/>
  <c r="S83" i="24"/>
  <c r="S82" i="24" s="1"/>
  <c r="Q82" i="24" s="1"/>
  <c r="R83" i="24"/>
  <c r="P83" i="24"/>
  <c r="O83" i="24"/>
  <c r="O82" i="24" s="1"/>
  <c r="N83" i="24"/>
  <c r="L83" i="24"/>
  <c r="L82" i="24" s="1"/>
  <c r="K83" i="24"/>
  <c r="K82" i="24" s="1"/>
  <c r="I82" i="24" s="1"/>
  <c r="J83" i="24"/>
  <c r="I83" i="24" s="1"/>
  <c r="H83" i="24"/>
  <c r="H82" i="24" s="1"/>
  <c r="G83" i="24"/>
  <c r="F83" i="24"/>
  <c r="P82" i="24"/>
  <c r="P61" i="24" s="1"/>
  <c r="P59" i="24" s="1"/>
  <c r="G82" i="24"/>
  <c r="Q81" i="24"/>
  <c r="M81" i="24"/>
  <c r="I81" i="24"/>
  <c r="E81" i="24"/>
  <c r="Q80" i="24"/>
  <c r="M80" i="24"/>
  <c r="I80" i="24"/>
  <c r="E80" i="24"/>
  <c r="Q79" i="24"/>
  <c r="M79" i="24"/>
  <c r="I79" i="24"/>
  <c r="E79" i="24"/>
  <c r="T78" i="24"/>
  <c r="S78" i="24"/>
  <c r="R78" i="24"/>
  <c r="P78" i="24"/>
  <c r="O78" i="24"/>
  <c r="N78" i="24"/>
  <c r="L78" i="24"/>
  <c r="K78" i="24"/>
  <c r="J78" i="24"/>
  <c r="H78" i="24"/>
  <c r="G78" i="24"/>
  <c r="F78" i="24"/>
  <c r="Q77" i="24"/>
  <c r="M77" i="24"/>
  <c r="I77" i="24"/>
  <c r="E77" i="24"/>
  <c r="Q76" i="24"/>
  <c r="M76" i="24"/>
  <c r="I76" i="24"/>
  <c r="E76" i="24"/>
  <c r="Q75" i="24"/>
  <c r="M75" i="24"/>
  <c r="I75" i="24"/>
  <c r="E75" i="24"/>
  <c r="Q74" i="24"/>
  <c r="M74" i="24"/>
  <c r="I74" i="24"/>
  <c r="E74" i="24"/>
  <c r="Q73" i="24"/>
  <c r="M73" i="24"/>
  <c r="I73" i="24"/>
  <c r="E73" i="24"/>
  <c r="T72" i="24"/>
  <c r="S72" i="24"/>
  <c r="R72" i="24"/>
  <c r="P72" i="24"/>
  <c r="O72" i="24"/>
  <c r="N72" i="24"/>
  <c r="L72" i="24"/>
  <c r="K72" i="24"/>
  <c r="J72" i="24"/>
  <c r="H72" i="24"/>
  <c r="G72" i="24"/>
  <c r="F72" i="24"/>
  <c r="Q71" i="24"/>
  <c r="M71" i="24"/>
  <c r="I71" i="24"/>
  <c r="E71" i="24"/>
  <c r="Q70" i="24"/>
  <c r="M70" i="24"/>
  <c r="I70" i="24"/>
  <c r="E70" i="24"/>
  <c r="Q69" i="24"/>
  <c r="M69" i="24"/>
  <c r="I69" i="24"/>
  <c r="E69" i="24"/>
  <c r="Q68" i="24"/>
  <c r="M68" i="24"/>
  <c r="I68" i="24"/>
  <c r="E68" i="24"/>
  <c r="T67" i="24"/>
  <c r="S67" i="24"/>
  <c r="R67" i="24"/>
  <c r="P67" i="24"/>
  <c r="O67" i="24"/>
  <c r="N67" i="24"/>
  <c r="L67" i="24"/>
  <c r="K67" i="24"/>
  <c r="J67" i="24"/>
  <c r="H67" i="24"/>
  <c r="G67" i="24"/>
  <c r="F67" i="24"/>
  <c r="Q66" i="24"/>
  <c r="M66" i="24"/>
  <c r="I66" i="24"/>
  <c r="E66" i="24"/>
  <c r="Q65" i="24"/>
  <c r="M65" i="24"/>
  <c r="I65" i="24"/>
  <c r="E65" i="24"/>
  <c r="Q64" i="24"/>
  <c r="M64" i="24"/>
  <c r="I64" i="24"/>
  <c r="E64" i="24"/>
  <c r="Q63" i="24"/>
  <c r="M63" i="24"/>
  <c r="I63" i="24"/>
  <c r="E63" i="24"/>
  <c r="T62" i="24"/>
  <c r="S62" i="24"/>
  <c r="R62" i="24"/>
  <c r="P62" i="24"/>
  <c r="O62" i="24"/>
  <c r="N62" i="24"/>
  <c r="N61" i="24" s="1"/>
  <c r="N59" i="24" s="1"/>
  <c r="L62" i="24"/>
  <c r="K62" i="24"/>
  <c r="J62" i="24"/>
  <c r="J61" i="24" s="1"/>
  <c r="H62" i="24"/>
  <c r="H61" i="24" s="1"/>
  <c r="H59" i="24" s="1"/>
  <c r="G62" i="24"/>
  <c r="G61" i="24" s="1"/>
  <c r="G59" i="24" s="1"/>
  <c r="F62" i="24"/>
  <c r="T61" i="24"/>
  <c r="T59" i="24" s="1"/>
  <c r="R61" i="24"/>
  <c r="F61" i="24"/>
  <c r="Q60" i="24"/>
  <c r="M60" i="24"/>
  <c r="I60" i="24"/>
  <c r="E60" i="24"/>
  <c r="Q58" i="24"/>
  <c r="M58" i="24"/>
  <c r="I58" i="24"/>
  <c r="E58" i="24"/>
  <c r="Q57" i="24"/>
  <c r="M57" i="24"/>
  <c r="I57" i="24"/>
  <c r="E57" i="24"/>
  <c r="Q56" i="24"/>
  <c r="M56" i="24"/>
  <c r="I56" i="24"/>
  <c r="E56" i="24"/>
  <c r="Q55" i="24"/>
  <c r="M55" i="24"/>
  <c r="I55" i="24"/>
  <c r="E55" i="24"/>
  <c r="Q54" i="24"/>
  <c r="M54" i="24"/>
  <c r="I54" i="24"/>
  <c r="E54" i="24"/>
  <c r="Q53" i="24"/>
  <c r="M53" i="24"/>
  <c r="I53" i="24"/>
  <c r="E53" i="24"/>
  <c r="Q52" i="24"/>
  <c r="M52" i="24"/>
  <c r="I52" i="24"/>
  <c r="E52" i="24"/>
  <c r="Q51" i="24"/>
  <c r="M51" i="24"/>
  <c r="I51" i="24"/>
  <c r="E51" i="24"/>
  <c r="Q50" i="24"/>
  <c r="M50" i="24"/>
  <c r="I50" i="24"/>
  <c r="E50" i="24"/>
  <c r="Q49" i="24"/>
  <c r="M49" i="24"/>
  <c r="I49" i="24"/>
  <c r="E49" i="24"/>
  <c r="Q48" i="24"/>
  <c r="M48" i="24"/>
  <c r="I48" i="24"/>
  <c r="E48" i="24"/>
  <c r="Q47" i="24"/>
  <c r="M47" i="24"/>
  <c r="I47" i="24"/>
  <c r="E47" i="24"/>
  <c r="Q46" i="24"/>
  <c r="M46" i="24"/>
  <c r="I46" i="24"/>
  <c r="E46" i="24"/>
  <c r="Q45" i="24"/>
  <c r="M45" i="24"/>
  <c r="I45" i="24"/>
  <c r="E45" i="24"/>
  <c r="T44" i="24"/>
  <c r="S44" i="24"/>
  <c r="R44" i="24"/>
  <c r="P44" i="24"/>
  <c r="O44" i="24"/>
  <c r="N44" i="24"/>
  <c r="L44" i="24"/>
  <c r="K44" i="24"/>
  <c r="J44" i="24"/>
  <c r="H44" i="24"/>
  <c r="G44" i="24"/>
  <c r="F44" i="24"/>
  <c r="Q43" i="24"/>
  <c r="M43" i="24"/>
  <c r="I43" i="24"/>
  <c r="Q42" i="24"/>
  <c r="M42" i="24"/>
  <c r="I42" i="24"/>
  <c r="Q41" i="24"/>
  <c r="M41" i="24"/>
  <c r="I41" i="24"/>
  <c r="Q40" i="24"/>
  <c r="M40" i="24"/>
  <c r="I40" i="24"/>
  <c r="Q39" i="24"/>
  <c r="M39" i="24"/>
  <c r="I39" i="24"/>
  <c r="Q38" i="24"/>
  <c r="M38" i="24"/>
  <c r="I38" i="24"/>
  <c r="Q37" i="24"/>
  <c r="M37" i="24"/>
  <c r="I37" i="24"/>
  <c r="Q36" i="24"/>
  <c r="M36" i="24"/>
  <c r="I36" i="24"/>
  <c r="Q35" i="24"/>
  <c r="M35" i="24"/>
  <c r="I35" i="24"/>
  <c r="Q34" i="24"/>
  <c r="M34" i="24"/>
  <c r="I34" i="24"/>
  <c r="T33" i="24"/>
  <c r="S33" i="24"/>
  <c r="R33" i="24"/>
  <c r="R29" i="24" s="1"/>
  <c r="P33" i="24"/>
  <c r="O33" i="24"/>
  <c r="N33" i="24"/>
  <c r="N29" i="24" s="1"/>
  <c r="L33" i="24"/>
  <c r="K33" i="24"/>
  <c r="J33" i="24"/>
  <c r="H33" i="24"/>
  <c r="G33" i="24"/>
  <c r="E33" i="24" s="1"/>
  <c r="F33" i="24"/>
  <c r="Q32" i="24"/>
  <c r="M32" i="24"/>
  <c r="I32" i="24"/>
  <c r="Q31" i="24"/>
  <c r="M31" i="24"/>
  <c r="I31" i="24"/>
  <c r="T30" i="24"/>
  <c r="S30" i="24"/>
  <c r="R30" i="24"/>
  <c r="P30" i="24"/>
  <c r="O30" i="24"/>
  <c r="N30" i="24"/>
  <c r="L30" i="24"/>
  <c r="K30" i="24"/>
  <c r="J30" i="24"/>
  <c r="H30" i="24"/>
  <c r="G30" i="24"/>
  <c r="F30" i="24"/>
  <c r="S29" i="24"/>
  <c r="H29" i="24"/>
  <c r="H9" i="24" s="1"/>
  <c r="G29" i="24"/>
  <c r="Q28" i="24"/>
  <c r="M28" i="24"/>
  <c r="I28" i="24"/>
  <c r="E28" i="24"/>
  <c r="T27" i="24"/>
  <c r="S27" i="24"/>
  <c r="R27" i="24"/>
  <c r="P27" i="24"/>
  <c r="O27" i="24"/>
  <c r="N27" i="24"/>
  <c r="L27" i="24"/>
  <c r="K27" i="24"/>
  <c r="J27" i="24"/>
  <c r="H27" i="24"/>
  <c r="G27" i="24"/>
  <c r="F27" i="24"/>
  <c r="Q26" i="24"/>
  <c r="M26" i="24"/>
  <c r="I26" i="24"/>
  <c r="E26" i="24"/>
  <c r="T25" i="24"/>
  <c r="S25" i="24"/>
  <c r="R25" i="24"/>
  <c r="P25" i="24"/>
  <c r="O25" i="24"/>
  <c r="N25" i="24"/>
  <c r="L25" i="24"/>
  <c r="K25" i="24"/>
  <c r="J25" i="24"/>
  <c r="H25" i="24"/>
  <c r="G25" i="24"/>
  <c r="F25" i="24"/>
  <c r="Q24" i="24"/>
  <c r="M24" i="24"/>
  <c r="I24" i="24"/>
  <c r="E24" i="24"/>
  <c r="Q23" i="24"/>
  <c r="M23" i="24"/>
  <c r="I23" i="24"/>
  <c r="E23" i="24"/>
  <c r="Q22" i="24"/>
  <c r="M22" i="24"/>
  <c r="I22" i="24"/>
  <c r="E22" i="24"/>
  <c r="T21" i="24"/>
  <c r="S21" i="24"/>
  <c r="R21" i="24"/>
  <c r="P21" i="24"/>
  <c r="O21" i="24"/>
  <c r="N21" i="24"/>
  <c r="L21" i="24"/>
  <c r="K21" i="24"/>
  <c r="J21" i="24"/>
  <c r="H21" i="24"/>
  <c r="G21" i="24"/>
  <c r="F21" i="24"/>
  <c r="Q20" i="24"/>
  <c r="M20" i="24"/>
  <c r="I20" i="24"/>
  <c r="E20" i="24"/>
  <c r="T19" i="24"/>
  <c r="S19" i="24"/>
  <c r="R19" i="24"/>
  <c r="P19" i="24"/>
  <c r="O19" i="24"/>
  <c r="N19" i="24"/>
  <c r="L19" i="24"/>
  <c r="K19" i="24"/>
  <c r="J19" i="24"/>
  <c r="H19" i="24"/>
  <c r="G19" i="24"/>
  <c r="F19" i="24"/>
  <c r="Q18" i="24"/>
  <c r="M18" i="24"/>
  <c r="I18" i="24"/>
  <c r="E18" i="24"/>
  <c r="Q17" i="24"/>
  <c r="M17" i="24"/>
  <c r="I17" i="24"/>
  <c r="E17" i="24"/>
  <c r="Q16" i="24"/>
  <c r="M16" i="24"/>
  <c r="I16" i="24"/>
  <c r="E16" i="24"/>
  <c r="T15" i="24"/>
  <c r="S15" i="24"/>
  <c r="R15" i="24"/>
  <c r="P15" i="24"/>
  <c r="O15" i="24"/>
  <c r="N15" i="24"/>
  <c r="L15" i="24"/>
  <c r="K15" i="24"/>
  <c r="J15" i="24"/>
  <c r="H15" i="24"/>
  <c r="G15" i="24"/>
  <c r="F15" i="24"/>
  <c r="Q14" i="24"/>
  <c r="M14" i="24"/>
  <c r="I14" i="24"/>
  <c r="E14" i="24"/>
  <c r="Q13" i="24"/>
  <c r="M13" i="24"/>
  <c r="I13" i="24"/>
  <c r="E13" i="24"/>
  <c r="Q12" i="24"/>
  <c r="M12" i="24"/>
  <c r="I12" i="24"/>
  <c r="E12" i="24"/>
  <c r="T11" i="24"/>
  <c r="S11" i="24"/>
  <c r="R11" i="24"/>
  <c r="P11" i="24"/>
  <c r="O11" i="24"/>
  <c r="N11" i="24"/>
  <c r="L11" i="24"/>
  <c r="K11" i="24"/>
  <c r="J11" i="24"/>
  <c r="H11" i="24"/>
  <c r="G11" i="24"/>
  <c r="F11" i="24"/>
  <c r="T10" i="24"/>
  <c r="S10" i="24"/>
  <c r="R10" i="24"/>
  <c r="P10" i="24"/>
  <c r="O10" i="24"/>
  <c r="N10" i="24"/>
  <c r="L10" i="24"/>
  <c r="K10" i="24"/>
  <c r="J10" i="24"/>
  <c r="H10" i="24"/>
  <c r="G10" i="24"/>
  <c r="F10" i="24"/>
  <c r="E200" i="24" l="1"/>
  <c r="G199" i="24"/>
  <c r="G9" i="24" s="1"/>
  <c r="I15" i="24"/>
  <c r="I19" i="24"/>
  <c r="I25" i="24"/>
  <c r="Q78" i="24"/>
  <c r="I30" i="24"/>
  <c r="J29" i="24"/>
  <c r="J9" i="24" s="1"/>
  <c r="O29" i="24"/>
  <c r="I44" i="24"/>
  <c r="E82" i="24"/>
  <c r="I11" i="24"/>
  <c r="I21" i="24"/>
  <c r="I27" i="24"/>
  <c r="Q62" i="24"/>
  <c r="Q67" i="24"/>
  <c r="Q72" i="24"/>
  <c r="M82" i="24"/>
  <c r="F29" i="24"/>
  <c r="E29" i="24" s="1"/>
  <c r="K29" i="24"/>
  <c r="P29" i="24"/>
  <c r="M29" i="24" s="1"/>
  <c r="R9" i="24"/>
  <c r="I10" i="24"/>
  <c r="N9" i="24"/>
  <c r="L29" i="24"/>
  <c r="J59" i="24"/>
  <c r="Q33" i="24"/>
  <c r="T29" i="24"/>
  <c r="Q10" i="24"/>
  <c r="Q11" i="24"/>
  <c r="Q15" i="24"/>
  <c r="Q19" i="24"/>
  <c r="Q21" i="24"/>
  <c r="Q25" i="24"/>
  <c r="Q27" i="24"/>
  <c r="Q30" i="24"/>
  <c r="I33" i="24"/>
  <c r="Q44" i="24"/>
  <c r="E61" i="24"/>
  <c r="K61" i="24"/>
  <c r="K59" i="24" s="1"/>
  <c r="I62" i="24"/>
  <c r="I67" i="24"/>
  <c r="I72" i="24"/>
  <c r="I78" i="24"/>
  <c r="Q83" i="24"/>
  <c r="Q85" i="24"/>
  <c r="Q99" i="24"/>
  <c r="Q109" i="24"/>
  <c r="Q117" i="24"/>
  <c r="Q124" i="24"/>
  <c r="Q130" i="24"/>
  <c r="Q134" i="24"/>
  <c r="Q135" i="24"/>
  <c r="Q143" i="24"/>
  <c r="Q149" i="24"/>
  <c r="Q151" i="24"/>
  <c r="Q159" i="24"/>
  <c r="Q164" i="24"/>
  <c r="Q177" i="24"/>
  <c r="Q184" i="24"/>
  <c r="Q189" i="24"/>
  <c r="Q194" i="24"/>
  <c r="Q197" i="24"/>
  <c r="M10" i="24"/>
  <c r="M11" i="24"/>
  <c r="M15" i="24"/>
  <c r="M19" i="24"/>
  <c r="M21" i="24"/>
  <c r="M25" i="24"/>
  <c r="M27" i="24"/>
  <c r="M30" i="24"/>
  <c r="M44" i="24"/>
  <c r="F59" i="24"/>
  <c r="E59" i="24" s="1"/>
  <c r="R59" i="24"/>
  <c r="L61" i="24"/>
  <c r="L59" i="24" s="1"/>
  <c r="S61" i="24"/>
  <c r="S59" i="24" s="1"/>
  <c r="S9" i="24" s="1"/>
  <c r="E62" i="24"/>
  <c r="M83" i="24"/>
  <c r="M85" i="24"/>
  <c r="M99" i="24"/>
  <c r="M109" i="24"/>
  <c r="M117" i="24"/>
  <c r="M124" i="24"/>
  <c r="M130" i="24"/>
  <c r="M134" i="24"/>
  <c r="M135" i="24"/>
  <c r="M143" i="24"/>
  <c r="M149" i="24"/>
  <c r="M151" i="24"/>
  <c r="M159" i="24"/>
  <c r="M164" i="24"/>
  <c r="M177" i="24"/>
  <c r="M184" i="24"/>
  <c r="M189" i="24"/>
  <c r="M194" i="24"/>
  <c r="M197" i="24"/>
  <c r="Q199" i="24"/>
  <c r="E10" i="24"/>
  <c r="E11" i="24"/>
  <c r="E15" i="24"/>
  <c r="E19" i="24"/>
  <c r="E21" i="24"/>
  <c r="E25" i="24"/>
  <c r="E27" i="24"/>
  <c r="M33" i="24"/>
  <c r="E44" i="24"/>
  <c r="M62" i="24"/>
  <c r="M67" i="24"/>
  <c r="M72" i="24"/>
  <c r="M78" i="24"/>
  <c r="E83" i="24"/>
  <c r="E85" i="24"/>
  <c r="E99" i="24"/>
  <c r="E109" i="24"/>
  <c r="E117" i="24"/>
  <c r="E124" i="24"/>
  <c r="E130" i="24"/>
  <c r="E134" i="24"/>
  <c r="E135" i="24"/>
  <c r="E143" i="24"/>
  <c r="E149" i="24"/>
  <c r="E151" i="24"/>
  <c r="E159" i="24"/>
  <c r="E164" i="24"/>
  <c r="E177" i="24"/>
  <c r="E184" i="24"/>
  <c r="E189" i="24"/>
  <c r="E194" i="24"/>
  <c r="E197" i="24"/>
  <c r="E199" i="24"/>
  <c r="E67" i="24"/>
  <c r="E72" i="24"/>
  <c r="E78" i="24"/>
  <c r="M199" i="24"/>
  <c r="P9" i="24"/>
  <c r="M61" i="24"/>
  <c r="K199" i="24"/>
  <c r="M200" i="24"/>
  <c r="O61" i="24"/>
  <c r="O59" i="24" s="1"/>
  <c r="O9" i="24" s="1"/>
  <c r="F19" i="9"/>
  <c r="N17" i="9"/>
  <c r="J17" i="9"/>
  <c r="E31" i="4"/>
  <c r="B4" i="23"/>
  <c r="B5" i="23"/>
  <c r="C3" i="22"/>
  <c r="C5" i="22" s="1"/>
  <c r="D8" i="22" s="1"/>
  <c r="B5" i="22"/>
  <c r="B4" i="22"/>
  <c r="I29" i="24" l="1"/>
  <c r="L9" i="24"/>
  <c r="M9" i="24"/>
  <c r="Q61" i="24"/>
  <c r="I59" i="24"/>
  <c r="Q59" i="24"/>
  <c r="Q29" i="24"/>
  <c r="T9" i="24"/>
  <c r="Q9" i="24" s="1"/>
  <c r="I61" i="24"/>
  <c r="F9" i="24"/>
  <c r="E9" i="24" s="1"/>
  <c r="K9" i="24"/>
  <c r="I199" i="24"/>
  <c r="M59" i="24"/>
  <c r="N15" i="9"/>
  <c r="B5" i="17"/>
  <c r="B6" i="17" s="1"/>
  <c r="C5" i="15"/>
  <c r="C6" i="15" s="1"/>
  <c r="B4" i="13"/>
  <c r="B5" i="13" s="1"/>
  <c r="B6" i="13" s="1"/>
  <c r="B5" i="11"/>
  <c r="B7" i="11"/>
  <c r="BQ11" i="9"/>
  <c r="BQ10" i="9"/>
  <c r="G10" i="9"/>
  <c r="H10" i="9"/>
  <c r="I10" i="9"/>
  <c r="J10" i="9"/>
  <c r="K10" i="9"/>
  <c r="L10" i="9"/>
  <c r="M10" i="9"/>
  <c r="N10" i="9"/>
  <c r="O10" i="9"/>
  <c r="P10" i="9"/>
  <c r="Q10" i="9"/>
  <c r="R10" i="9"/>
  <c r="S10" i="9"/>
  <c r="T10" i="9"/>
  <c r="U10" i="9"/>
  <c r="V10" i="9"/>
  <c r="W10" i="9"/>
  <c r="X10" i="9"/>
  <c r="Y10" i="9"/>
  <c r="Z10" i="9"/>
  <c r="AA10" i="9"/>
  <c r="AB10" i="9"/>
  <c r="AC10" i="9"/>
  <c r="AD10" i="9"/>
  <c r="AE10" i="9"/>
  <c r="AF10" i="9"/>
  <c r="AG10" i="9"/>
  <c r="AH10" i="9"/>
  <c r="AI10" i="9"/>
  <c r="AJ10" i="9"/>
  <c r="AK10" i="9"/>
  <c r="AL10" i="9"/>
  <c r="AM10" i="9"/>
  <c r="AN10" i="9"/>
  <c r="AO10" i="9"/>
  <c r="AP10" i="9"/>
  <c r="AQ10" i="9"/>
  <c r="AR10" i="9"/>
  <c r="AS10" i="9"/>
  <c r="AT10" i="9"/>
  <c r="AU10" i="9"/>
  <c r="AV10" i="9"/>
  <c r="AW10" i="9"/>
  <c r="AX10" i="9"/>
  <c r="AY10" i="9"/>
  <c r="AZ10" i="9"/>
  <c r="BA10" i="9"/>
  <c r="BB10" i="9"/>
  <c r="BC10" i="9"/>
  <c r="BD10" i="9"/>
  <c r="BE10" i="9"/>
  <c r="BF10" i="9"/>
  <c r="BG10" i="9"/>
  <c r="BH10" i="9"/>
  <c r="BI10" i="9"/>
  <c r="BJ10" i="9"/>
  <c r="BK10" i="9"/>
  <c r="F10" i="9"/>
  <c r="G9" i="9"/>
  <c r="H9" i="9"/>
  <c r="I9" i="9"/>
  <c r="K9" i="9"/>
  <c r="L9" i="9"/>
  <c r="M9" i="9"/>
  <c r="O9" i="9"/>
  <c r="P9" i="9"/>
  <c r="Q9" i="9"/>
  <c r="R9" i="9"/>
  <c r="T9" i="9"/>
  <c r="U9" i="9"/>
  <c r="V9" i="9"/>
  <c r="W9" i="9"/>
  <c r="Y9" i="9"/>
  <c r="AA9" i="9"/>
  <c r="AB9" i="9"/>
  <c r="AC9" i="9"/>
  <c r="AE9" i="9"/>
  <c r="AF9" i="9"/>
  <c r="AH9" i="9"/>
  <c r="AI9" i="9"/>
  <c r="AJ9" i="9"/>
  <c r="AK9" i="9"/>
  <c r="AL9" i="9"/>
  <c r="AN9" i="9"/>
  <c r="AO9" i="9"/>
  <c r="AP9" i="9"/>
  <c r="AQ9" i="9"/>
  <c r="AR9" i="9"/>
  <c r="AS9" i="9"/>
  <c r="AU9" i="9"/>
  <c r="AV9" i="9"/>
  <c r="AW9" i="9"/>
  <c r="AX9" i="9"/>
  <c r="AZ9" i="9"/>
  <c r="BB9" i="9"/>
  <c r="BD9" i="9"/>
  <c r="BE9" i="9"/>
  <c r="BF9" i="9"/>
  <c r="BG9" i="9"/>
  <c r="BH9" i="9"/>
  <c r="BI9" i="9"/>
  <c r="BJ9" i="9"/>
  <c r="E3" i="6"/>
  <c r="E4" i="6" s="1"/>
  <c r="I9" i="24" l="1"/>
  <c r="E5" i="6"/>
  <c r="F67" i="4"/>
  <c r="E6" i="6" l="1"/>
  <c r="G197" i="4"/>
  <c r="H197" i="4"/>
  <c r="T194" i="4"/>
  <c r="S194" i="4"/>
  <c r="R194" i="4"/>
  <c r="P194" i="4"/>
  <c r="M194" i="4" s="1"/>
  <c r="O194" i="4"/>
  <c r="N194" i="4"/>
  <c r="L194" i="4"/>
  <c r="K194" i="4"/>
  <c r="I194" i="4" s="1"/>
  <c r="J194" i="4"/>
  <c r="Q196" i="4"/>
  <c r="Q195" i="4"/>
  <c r="M196" i="4"/>
  <c r="M195" i="4"/>
  <c r="I196" i="4"/>
  <c r="I195" i="4"/>
  <c r="G194" i="4"/>
  <c r="H194" i="4"/>
  <c r="F194" i="4"/>
  <c r="E194" i="4" s="1"/>
  <c r="E195" i="4"/>
  <c r="E196" i="4"/>
  <c r="T189" i="4"/>
  <c r="S189" i="4"/>
  <c r="R189" i="4"/>
  <c r="P189" i="4"/>
  <c r="O189" i="4"/>
  <c r="O134" i="4" s="1"/>
  <c r="N189" i="4"/>
  <c r="L189" i="4"/>
  <c r="K189" i="4"/>
  <c r="J189" i="4"/>
  <c r="I189" i="4" s="1"/>
  <c r="H189" i="4"/>
  <c r="G189" i="4"/>
  <c r="F189" i="4"/>
  <c r="Q193" i="4"/>
  <c r="Q192" i="4"/>
  <c r="Q191" i="4"/>
  <c r="Q190" i="4"/>
  <c r="M193" i="4"/>
  <c r="M192" i="4"/>
  <c r="M191" i="4"/>
  <c r="M190" i="4"/>
  <c r="M189" i="4"/>
  <c r="I193" i="4"/>
  <c r="I192" i="4"/>
  <c r="I191" i="4"/>
  <c r="I190" i="4"/>
  <c r="E193" i="4"/>
  <c r="E192" i="4"/>
  <c r="E191" i="4"/>
  <c r="E190" i="4"/>
  <c r="T184" i="4"/>
  <c r="S184" i="4"/>
  <c r="R184" i="4"/>
  <c r="Q184" i="4" s="1"/>
  <c r="P184" i="4"/>
  <c r="O184" i="4"/>
  <c r="N184" i="4"/>
  <c r="L184" i="4"/>
  <c r="K184" i="4"/>
  <c r="J184" i="4"/>
  <c r="Q188" i="4"/>
  <c r="Q187" i="4"/>
  <c r="Q186" i="4"/>
  <c r="Q185" i="4"/>
  <c r="M188" i="4"/>
  <c r="M187" i="4"/>
  <c r="M186" i="4"/>
  <c r="M185" i="4"/>
  <c r="I188" i="4"/>
  <c r="I187" i="4"/>
  <c r="I186" i="4"/>
  <c r="I185" i="4"/>
  <c r="G184" i="4"/>
  <c r="E184" i="4" s="1"/>
  <c r="H184" i="4"/>
  <c r="F184" i="4"/>
  <c r="E185" i="4"/>
  <c r="E186" i="4"/>
  <c r="E187" i="4"/>
  <c r="E188" i="4"/>
  <c r="T177" i="4"/>
  <c r="S177" i="4"/>
  <c r="R177" i="4"/>
  <c r="P177" i="4"/>
  <c r="O177" i="4"/>
  <c r="N177" i="4"/>
  <c r="L177" i="4"/>
  <c r="K177" i="4"/>
  <c r="J177" i="4"/>
  <c r="Q183" i="4"/>
  <c r="Q182" i="4"/>
  <c r="Q181" i="4"/>
  <c r="Q180" i="4"/>
  <c r="Q179" i="4"/>
  <c r="Q178" i="4"/>
  <c r="M183" i="4"/>
  <c r="M182" i="4"/>
  <c r="M181" i="4"/>
  <c r="M180" i="4"/>
  <c r="M179" i="4"/>
  <c r="M178" i="4"/>
  <c r="I183" i="4"/>
  <c r="I182" i="4"/>
  <c r="I181" i="4"/>
  <c r="I180" i="4"/>
  <c r="I179" i="4"/>
  <c r="I178" i="4"/>
  <c r="E178" i="4"/>
  <c r="E179" i="4"/>
  <c r="E180" i="4"/>
  <c r="E181" i="4"/>
  <c r="E182" i="4"/>
  <c r="E183" i="4"/>
  <c r="G177" i="4"/>
  <c r="H177" i="4"/>
  <c r="F177" i="4"/>
  <c r="T164" i="4"/>
  <c r="S164" i="4"/>
  <c r="R164" i="4"/>
  <c r="P164" i="4"/>
  <c r="O164" i="4"/>
  <c r="N164" i="4"/>
  <c r="L164" i="4"/>
  <c r="K164" i="4"/>
  <c r="J164" i="4"/>
  <c r="I164" i="4" s="1"/>
  <c r="Q176" i="4"/>
  <c r="Q175" i="4"/>
  <c r="Q174" i="4"/>
  <c r="Q173" i="4"/>
  <c r="Q172" i="4"/>
  <c r="Q171" i="4"/>
  <c r="Q170" i="4"/>
  <c r="Q169" i="4"/>
  <c r="Q168" i="4"/>
  <c r="Q167" i="4"/>
  <c r="Q166" i="4"/>
  <c r="Q165" i="4"/>
  <c r="M176" i="4"/>
  <c r="M175" i="4"/>
  <c r="M174" i="4"/>
  <c r="M173" i="4"/>
  <c r="M172" i="4"/>
  <c r="M171" i="4"/>
  <c r="M170" i="4"/>
  <c r="M169" i="4"/>
  <c r="M168" i="4"/>
  <c r="M167" i="4"/>
  <c r="M166" i="4"/>
  <c r="M165" i="4"/>
  <c r="I176" i="4"/>
  <c r="I175" i="4"/>
  <c r="I174" i="4"/>
  <c r="I173" i="4"/>
  <c r="I172" i="4"/>
  <c r="I171" i="4"/>
  <c r="I170" i="4"/>
  <c r="I169" i="4"/>
  <c r="I168" i="4"/>
  <c r="I167" i="4"/>
  <c r="I166" i="4"/>
  <c r="I165" i="4"/>
  <c r="G164" i="4"/>
  <c r="H164" i="4"/>
  <c r="F164" i="4"/>
  <c r="E165" i="4"/>
  <c r="E166" i="4"/>
  <c r="E167" i="4"/>
  <c r="E168" i="4"/>
  <c r="E169" i="4"/>
  <c r="E170" i="4"/>
  <c r="E171" i="4"/>
  <c r="E172" i="4"/>
  <c r="E173" i="4"/>
  <c r="E174" i="4"/>
  <c r="E175" i="4"/>
  <c r="E176" i="4"/>
  <c r="T159" i="4"/>
  <c r="S159" i="4"/>
  <c r="R159" i="4"/>
  <c r="P159" i="4"/>
  <c r="O159" i="4"/>
  <c r="N159" i="4"/>
  <c r="L159" i="4"/>
  <c r="K159" i="4"/>
  <c r="J159" i="4"/>
  <c r="I159" i="4" s="1"/>
  <c r="Q163" i="4"/>
  <c r="Q162" i="4"/>
  <c r="Q161" i="4"/>
  <c r="Q160" i="4"/>
  <c r="M163" i="4"/>
  <c r="M162" i="4"/>
  <c r="M161" i="4"/>
  <c r="M160" i="4"/>
  <c r="M159" i="4"/>
  <c r="I163" i="4"/>
  <c r="I162" i="4"/>
  <c r="I161" i="4"/>
  <c r="I160" i="4"/>
  <c r="G159" i="4"/>
  <c r="H159" i="4"/>
  <c r="F159" i="4"/>
  <c r="E160" i="4"/>
  <c r="E161" i="4"/>
  <c r="E162" i="4"/>
  <c r="E163" i="4"/>
  <c r="E159" i="4"/>
  <c r="T151" i="4"/>
  <c r="S151" i="4"/>
  <c r="R151" i="4"/>
  <c r="Q151" i="4" s="1"/>
  <c r="P151" i="4"/>
  <c r="O151" i="4"/>
  <c r="N151" i="4"/>
  <c r="L151" i="4"/>
  <c r="K151" i="4"/>
  <c r="J151" i="4"/>
  <c r="Q158" i="4"/>
  <c r="Q157" i="4"/>
  <c r="Q156" i="4"/>
  <c r="Q155" i="4"/>
  <c r="Q154" i="4"/>
  <c r="Q153" i="4"/>
  <c r="Q152" i="4"/>
  <c r="M158" i="4"/>
  <c r="M157" i="4"/>
  <c r="M156" i="4"/>
  <c r="M155" i="4"/>
  <c r="M154" i="4"/>
  <c r="M153" i="4"/>
  <c r="M152" i="4"/>
  <c r="I158" i="4"/>
  <c r="I157" i="4"/>
  <c r="I156" i="4"/>
  <c r="I155" i="4"/>
  <c r="I154" i="4"/>
  <c r="I153" i="4"/>
  <c r="I152" i="4"/>
  <c r="G151" i="4"/>
  <c r="H151" i="4"/>
  <c r="H134" i="4" s="1"/>
  <c r="F151" i="4"/>
  <c r="E152" i="4"/>
  <c r="E153" i="4"/>
  <c r="E154" i="4"/>
  <c r="E155" i="4"/>
  <c r="E156" i="4"/>
  <c r="E157" i="4"/>
  <c r="E158" i="4"/>
  <c r="T149" i="4"/>
  <c r="S149" i="4"/>
  <c r="R149" i="4"/>
  <c r="P149" i="4"/>
  <c r="M149" i="4" s="1"/>
  <c r="O149" i="4"/>
  <c r="N149" i="4"/>
  <c r="L149" i="4"/>
  <c r="K149" i="4"/>
  <c r="J149" i="4"/>
  <c r="G149" i="4"/>
  <c r="H149" i="4"/>
  <c r="Q150" i="4"/>
  <c r="M150" i="4"/>
  <c r="I150" i="4"/>
  <c r="I149" i="4"/>
  <c r="E150" i="4"/>
  <c r="T143" i="4"/>
  <c r="S143" i="4"/>
  <c r="R143" i="4"/>
  <c r="P143" i="4"/>
  <c r="O143" i="4"/>
  <c r="N143" i="4"/>
  <c r="M143" i="4" s="1"/>
  <c r="L143" i="4"/>
  <c r="K143" i="4"/>
  <c r="J143" i="4"/>
  <c r="Q148" i="4"/>
  <c r="Q147" i="4"/>
  <c r="Q146" i="4"/>
  <c r="Q145" i="4"/>
  <c r="Q144" i="4"/>
  <c r="M148" i="4"/>
  <c r="M147" i="4"/>
  <c r="M146" i="4"/>
  <c r="M145" i="4"/>
  <c r="M144" i="4"/>
  <c r="I148" i="4"/>
  <c r="I147" i="4"/>
  <c r="I146" i="4"/>
  <c r="I145" i="4"/>
  <c r="I144" i="4"/>
  <c r="G143" i="4"/>
  <c r="H143" i="4"/>
  <c r="F143" i="4"/>
  <c r="E144" i="4"/>
  <c r="E145" i="4"/>
  <c r="E146" i="4"/>
  <c r="E147" i="4"/>
  <c r="E148" i="4"/>
  <c r="T135" i="4"/>
  <c r="T134" i="4" s="1"/>
  <c r="S135" i="4"/>
  <c r="R135" i="4"/>
  <c r="P135" i="4"/>
  <c r="O135" i="4"/>
  <c r="N135" i="4"/>
  <c r="M135" i="4" s="1"/>
  <c r="L135" i="4"/>
  <c r="L134" i="4" s="1"/>
  <c r="K135" i="4"/>
  <c r="K134" i="4" s="1"/>
  <c r="J135" i="4"/>
  <c r="Q142" i="4"/>
  <c r="Q141" i="4"/>
  <c r="Q140" i="4"/>
  <c r="Q139" i="4"/>
  <c r="Q138" i="4"/>
  <c r="Q137" i="4"/>
  <c r="Q136" i="4"/>
  <c r="M142" i="4"/>
  <c r="M141" i="4"/>
  <c r="M140" i="4"/>
  <c r="M139" i="4"/>
  <c r="M138" i="4"/>
  <c r="M137" i="4"/>
  <c r="M136" i="4"/>
  <c r="I142" i="4"/>
  <c r="I141" i="4"/>
  <c r="I140" i="4"/>
  <c r="I139" i="4"/>
  <c r="I138" i="4"/>
  <c r="I137" i="4"/>
  <c r="I136" i="4"/>
  <c r="I135" i="4"/>
  <c r="G135" i="4"/>
  <c r="H135" i="4"/>
  <c r="F135" i="4"/>
  <c r="E135" i="4" s="1"/>
  <c r="E136" i="4"/>
  <c r="E137" i="4"/>
  <c r="E138" i="4"/>
  <c r="E139" i="4"/>
  <c r="E140" i="4"/>
  <c r="E141" i="4"/>
  <c r="E142" i="4"/>
  <c r="F124" i="4"/>
  <c r="T130" i="4"/>
  <c r="S130" i="4"/>
  <c r="R130" i="4"/>
  <c r="Q130" i="4" s="1"/>
  <c r="P130" i="4"/>
  <c r="O130" i="4"/>
  <c r="N130" i="4"/>
  <c r="L130" i="4"/>
  <c r="K130" i="4"/>
  <c r="I130" i="4" s="1"/>
  <c r="J130" i="4"/>
  <c r="Q133" i="4"/>
  <c r="Q132" i="4"/>
  <c r="Q131" i="4"/>
  <c r="M133" i="4"/>
  <c r="M132" i="4"/>
  <c r="M131" i="4"/>
  <c r="I133" i="4"/>
  <c r="I132" i="4"/>
  <c r="I131" i="4"/>
  <c r="G130" i="4"/>
  <c r="E130" i="4" s="1"/>
  <c r="H130" i="4"/>
  <c r="E131" i="4"/>
  <c r="E132" i="4"/>
  <c r="E133" i="4"/>
  <c r="F130" i="4"/>
  <c r="T124" i="4"/>
  <c r="S124" i="4"/>
  <c r="Q124" i="4" s="1"/>
  <c r="R124" i="4"/>
  <c r="P124" i="4"/>
  <c r="O124" i="4"/>
  <c r="N124" i="4"/>
  <c r="M124" i="4" s="1"/>
  <c r="L124" i="4"/>
  <c r="K124" i="4"/>
  <c r="J124" i="4"/>
  <c r="I124" i="4" s="1"/>
  <c r="Q129" i="4"/>
  <c r="Q128" i="4"/>
  <c r="Q127" i="4"/>
  <c r="Q126" i="4"/>
  <c r="Q125" i="4"/>
  <c r="M129" i="4"/>
  <c r="M128" i="4"/>
  <c r="M127" i="4"/>
  <c r="M126" i="4"/>
  <c r="M125" i="4"/>
  <c r="I129" i="4"/>
  <c r="I128" i="4"/>
  <c r="I127" i="4"/>
  <c r="I126" i="4"/>
  <c r="I125" i="4"/>
  <c r="G124" i="4"/>
  <c r="H124" i="4"/>
  <c r="E125" i="4"/>
  <c r="E126" i="4"/>
  <c r="E127" i="4"/>
  <c r="E128" i="4"/>
  <c r="E129" i="4"/>
  <c r="T117" i="4"/>
  <c r="S117" i="4"/>
  <c r="R117" i="4"/>
  <c r="P117" i="4"/>
  <c r="O117" i="4"/>
  <c r="N117" i="4"/>
  <c r="M117" i="4" s="1"/>
  <c r="L117" i="4"/>
  <c r="K117" i="4"/>
  <c r="J117" i="4"/>
  <c r="G117" i="4"/>
  <c r="H117" i="4"/>
  <c r="F117" i="4"/>
  <c r="Q123" i="4"/>
  <c r="Q122" i="4"/>
  <c r="Q121" i="4"/>
  <c r="Q120" i="4"/>
  <c r="Q119" i="4"/>
  <c r="Q118" i="4"/>
  <c r="M123" i="4"/>
  <c r="M122" i="4"/>
  <c r="M121" i="4"/>
  <c r="M120" i="4"/>
  <c r="M119" i="4"/>
  <c r="M118" i="4"/>
  <c r="I123" i="4"/>
  <c r="I122" i="4"/>
  <c r="I121" i="4"/>
  <c r="I120" i="4"/>
  <c r="I119" i="4"/>
  <c r="I118" i="4"/>
  <c r="E118" i="4"/>
  <c r="E119" i="4"/>
  <c r="E120" i="4"/>
  <c r="E121" i="4"/>
  <c r="E122" i="4"/>
  <c r="E123" i="4"/>
  <c r="R109" i="4"/>
  <c r="N109" i="4"/>
  <c r="L109" i="4"/>
  <c r="K109" i="4"/>
  <c r="J109" i="4"/>
  <c r="Q116" i="4"/>
  <c r="Q115" i="4"/>
  <c r="Q114" i="4"/>
  <c r="Q113" i="4"/>
  <c r="Q112" i="4"/>
  <c r="Q111" i="4"/>
  <c r="Q110" i="4"/>
  <c r="M116" i="4"/>
  <c r="M115" i="4"/>
  <c r="M114" i="4"/>
  <c r="M113" i="4"/>
  <c r="M112" i="4"/>
  <c r="M111" i="4"/>
  <c r="M110" i="4"/>
  <c r="I116" i="4"/>
  <c r="I115" i="4"/>
  <c r="I114" i="4"/>
  <c r="I113" i="4"/>
  <c r="I112" i="4"/>
  <c r="I111" i="4"/>
  <c r="I110" i="4"/>
  <c r="G109" i="4"/>
  <c r="H109" i="4"/>
  <c r="F109" i="4"/>
  <c r="E110" i="4"/>
  <c r="E111" i="4"/>
  <c r="E112" i="4"/>
  <c r="E113" i="4"/>
  <c r="E114" i="4"/>
  <c r="E115" i="4"/>
  <c r="E116" i="4"/>
  <c r="Q108" i="4"/>
  <c r="Q107" i="4"/>
  <c r="Q106" i="4"/>
  <c r="Q105" i="4"/>
  <c r="Q104" i="4"/>
  <c r="Q103" i="4"/>
  <c r="Q102" i="4"/>
  <c r="Q101" i="4"/>
  <c r="Q100" i="4"/>
  <c r="M108" i="4"/>
  <c r="M107" i="4"/>
  <c r="M106" i="4"/>
  <c r="M105" i="4"/>
  <c r="M104" i="4"/>
  <c r="M103" i="4"/>
  <c r="M102" i="4"/>
  <c r="M101" i="4"/>
  <c r="M100" i="4"/>
  <c r="I108" i="4"/>
  <c r="I107" i="4"/>
  <c r="I106" i="4"/>
  <c r="I105" i="4"/>
  <c r="I104" i="4"/>
  <c r="I103" i="4"/>
  <c r="I102" i="4"/>
  <c r="I101" i="4"/>
  <c r="I100" i="4"/>
  <c r="E100" i="4"/>
  <c r="E101" i="4"/>
  <c r="E102" i="4"/>
  <c r="E103" i="4"/>
  <c r="E104" i="4"/>
  <c r="E105" i="4"/>
  <c r="E106" i="4"/>
  <c r="E107" i="4"/>
  <c r="E108" i="4"/>
  <c r="G99" i="4"/>
  <c r="H99" i="4"/>
  <c r="J99" i="4"/>
  <c r="K99" i="4"/>
  <c r="L99" i="4"/>
  <c r="N99" i="4"/>
  <c r="O99" i="4"/>
  <c r="P99" i="4"/>
  <c r="R99" i="4"/>
  <c r="S99" i="4"/>
  <c r="T99" i="4"/>
  <c r="F99" i="4"/>
  <c r="E99" i="4" s="1"/>
  <c r="I86" i="4"/>
  <c r="I87" i="4"/>
  <c r="I88" i="4"/>
  <c r="I89" i="4"/>
  <c r="I90" i="4"/>
  <c r="I91" i="4"/>
  <c r="I92" i="4"/>
  <c r="I93" i="4"/>
  <c r="I94" i="4"/>
  <c r="I95" i="4"/>
  <c r="I96" i="4"/>
  <c r="I97" i="4"/>
  <c r="I98" i="4"/>
  <c r="M86" i="4"/>
  <c r="M87" i="4"/>
  <c r="M88" i="4"/>
  <c r="M89" i="4"/>
  <c r="M90" i="4"/>
  <c r="M91" i="4"/>
  <c r="M92" i="4"/>
  <c r="M93" i="4"/>
  <c r="M94" i="4"/>
  <c r="M95" i="4"/>
  <c r="M96" i="4"/>
  <c r="M97" i="4"/>
  <c r="M98" i="4"/>
  <c r="Q86" i="4"/>
  <c r="Q87" i="4"/>
  <c r="Q88" i="4"/>
  <c r="Q89" i="4"/>
  <c r="Q90" i="4"/>
  <c r="Q91" i="4"/>
  <c r="Q92" i="4"/>
  <c r="Q93" i="4"/>
  <c r="Q94" i="4"/>
  <c r="Q95" i="4"/>
  <c r="Q96" i="4"/>
  <c r="Q97" i="4"/>
  <c r="Q98" i="4"/>
  <c r="G85" i="4"/>
  <c r="H85" i="4"/>
  <c r="J85" i="4"/>
  <c r="K85" i="4"/>
  <c r="L85" i="4"/>
  <c r="N85" i="4"/>
  <c r="O85" i="4"/>
  <c r="P85" i="4"/>
  <c r="R85" i="4"/>
  <c r="Q85" i="4" s="1"/>
  <c r="S85" i="4"/>
  <c r="T85" i="4"/>
  <c r="F85" i="4"/>
  <c r="E86" i="4"/>
  <c r="E87" i="4"/>
  <c r="E88" i="4"/>
  <c r="E89" i="4"/>
  <c r="E90" i="4"/>
  <c r="E91" i="4"/>
  <c r="E92" i="4"/>
  <c r="E93" i="4"/>
  <c r="E94" i="4"/>
  <c r="E95" i="4"/>
  <c r="E96" i="4"/>
  <c r="E97" i="4"/>
  <c r="E98" i="4"/>
  <c r="E84" i="4"/>
  <c r="I79" i="4"/>
  <c r="I80" i="4"/>
  <c r="I81" i="4"/>
  <c r="E79" i="4"/>
  <c r="E80" i="4"/>
  <c r="E81" i="4"/>
  <c r="F78" i="4"/>
  <c r="Q73" i="4"/>
  <c r="Q74" i="4"/>
  <c r="Q75" i="4"/>
  <c r="Q76" i="4"/>
  <c r="Q77" i="4"/>
  <c r="M73" i="4"/>
  <c r="M74" i="4"/>
  <c r="M75" i="4"/>
  <c r="M76" i="4"/>
  <c r="M77" i="4"/>
  <c r="I73" i="4"/>
  <c r="I74" i="4"/>
  <c r="I75" i="4"/>
  <c r="I76" i="4"/>
  <c r="I77" i="4"/>
  <c r="G72" i="4"/>
  <c r="H72" i="4"/>
  <c r="J72" i="4"/>
  <c r="K72" i="4"/>
  <c r="L72" i="4"/>
  <c r="N72" i="4"/>
  <c r="O72" i="4"/>
  <c r="P72" i="4"/>
  <c r="R72" i="4"/>
  <c r="S72" i="4"/>
  <c r="T72" i="4"/>
  <c r="F72" i="4"/>
  <c r="E73" i="4"/>
  <c r="E74" i="4"/>
  <c r="E75" i="4"/>
  <c r="E76" i="4"/>
  <c r="E77" i="4"/>
  <c r="Q68" i="4"/>
  <c r="Q69" i="4"/>
  <c r="Q70" i="4"/>
  <c r="Q71" i="4"/>
  <c r="M68" i="4"/>
  <c r="M69" i="4"/>
  <c r="M70" i="4"/>
  <c r="M71" i="4"/>
  <c r="I68" i="4"/>
  <c r="I69" i="4"/>
  <c r="I70" i="4"/>
  <c r="I71" i="4"/>
  <c r="T67" i="4"/>
  <c r="S67" i="4"/>
  <c r="R67" i="4"/>
  <c r="P67" i="4"/>
  <c r="O67" i="4"/>
  <c r="N67" i="4"/>
  <c r="M67" i="4" s="1"/>
  <c r="L67" i="4"/>
  <c r="K67" i="4"/>
  <c r="J67" i="4"/>
  <c r="G67" i="4"/>
  <c r="H67" i="4"/>
  <c r="E68" i="4"/>
  <c r="E69" i="4"/>
  <c r="E70" i="4"/>
  <c r="E71" i="4"/>
  <c r="I63" i="4"/>
  <c r="I64" i="4"/>
  <c r="I65" i="4"/>
  <c r="I66" i="4"/>
  <c r="Q63" i="4"/>
  <c r="Q64" i="4"/>
  <c r="Q65" i="4"/>
  <c r="Q66" i="4"/>
  <c r="M63" i="4"/>
  <c r="M64" i="4"/>
  <c r="M65" i="4"/>
  <c r="M66" i="4"/>
  <c r="T62" i="4"/>
  <c r="S62" i="4"/>
  <c r="R62" i="4"/>
  <c r="P62" i="4"/>
  <c r="O62" i="4"/>
  <c r="N62" i="4"/>
  <c r="L62" i="4"/>
  <c r="K62" i="4"/>
  <c r="J62" i="4"/>
  <c r="E63" i="4"/>
  <c r="E64" i="4"/>
  <c r="E65" i="4"/>
  <c r="E66" i="4"/>
  <c r="G62" i="4"/>
  <c r="E62" i="4" s="1"/>
  <c r="H62" i="4"/>
  <c r="F62" i="4"/>
  <c r="S33" i="4"/>
  <c r="T33" i="4"/>
  <c r="Q33" i="4" s="1"/>
  <c r="O33" i="4"/>
  <c r="P33" i="4"/>
  <c r="K33" i="4"/>
  <c r="L33" i="4"/>
  <c r="Q34" i="4"/>
  <c r="Q35" i="4"/>
  <c r="Q36" i="4"/>
  <c r="Q37" i="4"/>
  <c r="Q38" i="4"/>
  <c r="Q39" i="4"/>
  <c r="Q40" i="4"/>
  <c r="Q41" i="4"/>
  <c r="Q42" i="4"/>
  <c r="Q43" i="4"/>
  <c r="M34" i="4"/>
  <c r="M35" i="4"/>
  <c r="M36" i="4"/>
  <c r="M37" i="4"/>
  <c r="M38" i="4"/>
  <c r="M39" i="4"/>
  <c r="M40" i="4"/>
  <c r="M41" i="4"/>
  <c r="M42" i="4"/>
  <c r="M43" i="4"/>
  <c r="I34" i="4"/>
  <c r="I35" i="4"/>
  <c r="I36" i="4"/>
  <c r="I37" i="4"/>
  <c r="I38" i="4"/>
  <c r="I39" i="4"/>
  <c r="I40" i="4"/>
  <c r="I41" i="4"/>
  <c r="I42" i="4"/>
  <c r="I43" i="4"/>
  <c r="R33" i="4"/>
  <c r="N33" i="4"/>
  <c r="M33" i="4"/>
  <c r="I33" i="4"/>
  <c r="J33" i="4"/>
  <c r="E34" i="4"/>
  <c r="E35" i="4"/>
  <c r="E36" i="4"/>
  <c r="E37" i="4"/>
  <c r="E38" i="4"/>
  <c r="E39" i="4"/>
  <c r="E40" i="4"/>
  <c r="E41" i="4"/>
  <c r="E42" i="4"/>
  <c r="E43" i="4"/>
  <c r="E33" i="4"/>
  <c r="G33" i="4"/>
  <c r="H33" i="4"/>
  <c r="F33" i="4"/>
  <c r="T30" i="4"/>
  <c r="S30" i="4"/>
  <c r="R30" i="4"/>
  <c r="Q30" i="4"/>
  <c r="P30" i="4"/>
  <c r="O30" i="4"/>
  <c r="M30" i="4" s="1"/>
  <c r="N30" i="4"/>
  <c r="L30" i="4"/>
  <c r="K30" i="4"/>
  <c r="J30" i="4"/>
  <c r="I30" i="4"/>
  <c r="G30" i="4"/>
  <c r="H30" i="4"/>
  <c r="F30" i="4"/>
  <c r="E32" i="4"/>
  <c r="E30" i="4"/>
  <c r="L10" i="4"/>
  <c r="J11" i="4"/>
  <c r="G11" i="4"/>
  <c r="H11" i="4"/>
  <c r="S27" i="4"/>
  <c r="T27" i="4"/>
  <c r="R27" i="4"/>
  <c r="Q28" i="4"/>
  <c r="O27" i="4"/>
  <c r="P27" i="4"/>
  <c r="N27" i="4"/>
  <c r="M28" i="4"/>
  <c r="K27" i="4"/>
  <c r="L27" i="4"/>
  <c r="J27" i="4"/>
  <c r="I28" i="4"/>
  <c r="E28" i="4"/>
  <c r="G27" i="4"/>
  <c r="H27" i="4"/>
  <c r="F27" i="4"/>
  <c r="E27" i="4" s="1"/>
  <c r="G25" i="4"/>
  <c r="H25" i="4"/>
  <c r="F25" i="4"/>
  <c r="K25" i="4"/>
  <c r="I25" i="4" s="1"/>
  <c r="L25" i="4"/>
  <c r="J25" i="4"/>
  <c r="O25" i="4"/>
  <c r="P25" i="4"/>
  <c r="P10" i="4" s="1"/>
  <c r="N25" i="4"/>
  <c r="M26" i="4"/>
  <c r="Q26" i="4"/>
  <c r="S25" i="4"/>
  <c r="T25" i="4"/>
  <c r="R25" i="4"/>
  <c r="Q22" i="4"/>
  <c r="Q23" i="4"/>
  <c r="Q24" i="4"/>
  <c r="M22" i="4"/>
  <c r="M23" i="4"/>
  <c r="M24" i="4"/>
  <c r="I22" i="4"/>
  <c r="I23" i="4"/>
  <c r="I24" i="4"/>
  <c r="E22" i="4"/>
  <c r="E23" i="4"/>
  <c r="E24" i="4"/>
  <c r="S21" i="4"/>
  <c r="T21" i="4"/>
  <c r="R21" i="4"/>
  <c r="O21" i="4"/>
  <c r="P21" i="4"/>
  <c r="N21" i="4"/>
  <c r="K21" i="4"/>
  <c r="L21" i="4"/>
  <c r="J21" i="4"/>
  <c r="G21" i="4"/>
  <c r="H21" i="4"/>
  <c r="F21" i="4"/>
  <c r="N19" i="4"/>
  <c r="O19" i="4"/>
  <c r="P19" i="4"/>
  <c r="R19" i="4"/>
  <c r="S19" i="4"/>
  <c r="T19" i="4"/>
  <c r="Q19" i="4" s="1"/>
  <c r="K19" i="4"/>
  <c r="L19" i="4"/>
  <c r="J19" i="4"/>
  <c r="I19" i="4" s="1"/>
  <c r="I20" i="4"/>
  <c r="E20" i="4"/>
  <c r="Q16" i="4"/>
  <c r="Q17" i="4"/>
  <c r="Q18" i="4"/>
  <c r="M16" i="4"/>
  <c r="M17" i="4"/>
  <c r="M18" i="4"/>
  <c r="O15" i="4"/>
  <c r="P15" i="4"/>
  <c r="N15" i="4"/>
  <c r="M15" i="4" s="1"/>
  <c r="K15" i="4"/>
  <c r="L15" i="4"/>
  <c r="J15" i="4"/>
  <c r="I16" i="4"/>
  <c r="I17" i="4"/>
  <c r="I18" i="4"/>
  <c r="E16" i="4"/>
  <c r="E17" i="4"/>
  <c r="E18" i="4"/>
  <c r="Q12" i="4"/>
  <c r="Q13" i="4"/>
  <c r="Q14" i="4"/>
  <c r="Q20" i="4"/>
  <c r="Q31" i="4"/>
  <c r="Q32" i="4"/>
  <c r="Q45" i="4"/>
  <c r="Q46" i="4"/>
  <c r="Q47" i="4"/>
  <c r="Q48" i="4"/>
  <c r="Q49" i="4"/>
  <c r="Q50" i="4"/>
  <c r="Q51" i="4"/>
  <c r="Q52" i="4"/>
  <c r="Q53" i="4"/>
  <c r="Q54" i="4"/>
  <c r="Q55" i="4"/>
  <c r="Q56" i="4"/>
  <c r="Q57" i="4"/>
  <c r="Q58" i="4"/>
  <c r="Q60" i="4"/>
  <c r="Q79" i="4"/>
  <c r="Q80" i="4"/>
  <c r="Q81" i="4"/>
  <c r="Q84" i="4"/>
  <c r="Q198" i="4"/>
  <c r="Q202" i="4"/>
  <c r="Q203" i="4"/>
  <c r="Q204" i="4"/>
  <c r="Q205" i="4"/>
  <c r="M12" i="4"/>
  <c r="M13" i="4"/>
  <c r="M14" i="4"/>
  <c r="M20" i="4"/>
  <c r="M31" i="4"/>
  <c r="M32" i="4"/>
  <c r="M45" i="4"/>
  <c r="M46" i="4"/>
  <c r="M47" i="4"/>
  <c r="M48" i="4"/>
  <c r="M49" i="4"/>
  <c r="M50" i="4"/>
  <c r="M51" i="4"/>
  <c r="M52" i="4"/>
  <c r="M53" i="4"/>
  <c r="M54" i="4"/>
  <c r="M55" i="4"/>
  <c r="M56" i="4"/>
  <c r="M57" i="4"/>
  <c r="M58" i="4"/>
  <c r="M60" i="4"/>
  <c r="M79" i="4"/>
  <c r="M80" i="4"/>
  <c r="M81" i="4"/>
  <c r="M84" i="4"/>
  <c r="M198" i="4"/>
  <c r="M202" i="4"/>
  <c r="M203" i="4"/>
  <c r="M204" i="4"/>
  <c r="M205" i="4"/>
  <c r="I12" i="4"/>
  <c r="I13" i="4"/>
  <c r="I14" i="4"/>
  <c r="I26" i="4"/>
  <c r="I31" i="4"/>
  <c r="I32" i="4"/>
  <c r="I45" i="4"/>
  <c r="I46" i="4"/>
  <c r="I47" i="4"/>
  <c r="I48" i="4"/>
  <c r="I49" i="4"/>
  <c r="I50" i="4"/>
  <c r="I51" i="4"/>
  <c r="I52" i="4"/>
  <c r="I53" i="4"/>
  <c r="I54" i="4"/>
  <c r="I55" i="4"/>
  <c r="I56" i="4"/>
  <c r="I57" i="4"/>
  <c r="I58" i="4"/>
  <c r="I60" i="4"/>
  <c r="I84" i="4"/>
  <c r="I198" i="4"/>
  <c r="I202" i="4"/>
  <c r="I203" i="4"/>
  <c r="I204" i="4"/>
  <c r="I205" i="4"/>
  <c r="E12" i="4"/>
  <c r="E13" i="4"/>
  <c r="E14" i="4"/>
  <c r="E26" i="4"/>
  <c r="E45" i="4"/>
  <c r="E46" i="4"/>
  <c r="E47" i="4"/>
  <c r="E48" i="4"/>
  <c r="E49" i="4"/>
  <c r="E50" i="4"/>
  <c r="E51" i="4"/>
  <c r="E52" i="4"/>
  <c r="E53" i="4"/>
  <c r="E54" i="4"/>
  <c r="E55" i="4"/>
  <c r="E56" i="4"/>
  <c r="E57" i="4"/>
  <c r="E58" i="4"/>
  <c r="E60" i="4"/>
  <c r="E198" i="4"/>
  <c r="E202" i="4"/>
  <c r="E203" i="4"/>
  <c r="E204" i="4"/>
  <c r="E205" i="4"/>
  <c r="S11" i="4"/>
  <c r="T11" i="4"/>
  <c r="R11" i="4"/>
  <c r="Q11" i="4" s="1"/>
  <c r="O11" i="4"/>
  <c r="O10" i="4" s="1"/>
  <c r="P11" i="4"/>
  <c r="N11" i="4"/>
  <c r="M11" i="4" s="1"/>
  <c r="K11" i="4"/>
  <c r="I11" i="4" s="1"/>
  <c r="L11" i="4"/>
  <c r="F11" i="4"/>
  <c r="E7" i="6" l="1"/>
  <c r="K10" i="4"/>
  <c r="M19" i="4"/>
  <c r="E11" i="4"/>
  <c r="I21" i="4"/>
  <c r="Q25" i="4"/>
  <c r="I27" i="4"/>
  <c r="M27" i="4"/>
  <c r="Q27" i="4"/>
  <c r="N10" i="4"/>
  <c r="M10" i="4" s="1"/>
  <c r="J10" i="4"/>
  <c r="I99" i="4"/>
  <c r="E151" i="4"/>
  <c r="Q72" i="4"/>
  <c r="M85" i="4"/>
  <c r="Q99" i="4"/>
  <c r="I151" i="4"/>
  <c r="Q159" i="4"/>
  <c r="I184" i="4"/>
  <c r="M184" i="4"/>
  <c r="E67" i="4"/>
  <c r="Q67" i="4"/>
  <c r="I72" i="4"/>
  <c r="E85" i="4"/>
  <c r="Q135" i="4"/>
  <c r="G134" i="4"/>
  <c r="P134" i="4"/>
  <c r="M72" i="4"/>
  <c r="I85" i="4"/>
  <c r="M99" i="4"/>
  <c r="E117" i="4"/>
  <c r="M130" i="4"/>
  <c r="Q149" i="4"/>
  <c r="M151" i="4"/>
  <c r="E164" i="4"/>
  <c r="E189" i="4"/>
  <c r="Q189" i="4"/>
  <c r="Q194" i="4"/>
  <c r="S134" i="4"/>
  <c r="Q143" i="4"/>
  <c r="N134" i="4"/>
  <c r="I143" i="4"/>
  <c r="E143" i="4"/>
  <c r="Q117" i="4"/>
  <c r="E109" i="4"/>
  <c r="Q62" i="4"/>
  <c r="M62" i="4"/>
  <c r="M21" i="4"/>
  <c r="R134" i="4"/>
  <c r="Q177" i="4"/>
  <c r="M177" i="4"/>
  <c r="I177" i="4"/>
  <c r="E177" i="4"/>
  <c r="Q164" i="4"/>
  <c r="M164" i="4"/>
  <c r="J134" i="4"/>
  <c r="I134" i="4" s="1"/>
  <c r="I117" i="4"/>
  <c r="I109" i="4"/>
  <c r="E72" i="4"/>
  <c r="E21" i="4"/>
  <c r="E124" i="4"/>
  <c r="I67" i="4"/>
  <c r="I62" i="4"/>
  <c r="M25" i="4"/>
  <c r="Q21" i="4"/>
  <c r="I15" i="4"/>
  <c r="E8" i="6" l="1"/>
  <c r="Q134" i="4"/>
  <c r="M134" i="4"/>
  <c r="F199" i="4"/>
  <c r="J199" i="4"/>
  <c r="N199" i="4"/>
  <c r="R199" i="4"/>
  <c r="F201" i="4"/>
  <c r="E201" i="4" s="1"/>
  <c r="G201" i="4"/>
  <c r="G200" i="4" s="1"/>
  <c r="H201" i="4"/>
  <c r="H200" i="4" s="1"/>
  <c r="H199" i="4" s="1"/>
  <c r="J201" i="4"/>
  <c r="K201" i="4"/>
  <c r="K200" i="4" s="1"/>
  <c r="L201" i="4"/>
  <c r="L200" i="4" s="1"/>
  <c r="L199" i="4" s="1"/>
  <c r="N201" i="4"/>
  <c r="O201" i="4"/>
  <c r="O200" i="4" s="1"/>
  <c r="P201" i="4"/>
  <c r="P200" i="4" s="1"/>
  <c r="P199" i="4" s="1"/>
  <c r="R201" i="4"/>
  <c r="S201" i="4"/>
  <c r="S200" i="4" s="1"/>
  <c r="T201" i="4"/>
  <c r="T200" i="4" s="1"/>
  <c r="T199" i="4" s="1"/>
  <c r="F197" i="4"/>
  <c r="J197" i="4"/>
  <c r="K197" i="4"/>
  <c r="L197" i="4"/>
  <c r="N197" i="4"/>
  <c r="O197" i="4"/>
  <c r="P197" i="4"/>
  <c r="R197" i="4"/>
  <c r="S197" i="4"/>
  <c r="T197" i="4"/>
  <c r="F149" i="4"/>
  <c r="O109" i="4"/>
  <c r="P109" i="4"/>
  <c r="S109" i="4"/>
  <c r="T109" i="4"/>
  <c r="F83" i="4"/>
  <c r="G83" i="4"/>
  <c r="H83" i="4"/>
  <c r="J83" i="4"/>
  <c r="K83" i="4"/>
  <c r="K82" i="4" s="1"/>
  <c r="L83" i="4"/>
  <c r="N83" i="4"/>
  <c r="O83" i="4"/>
  <c r="O82" i="4" s="1"/>
  <c r="P83" i="4"/>
  <c r="R83" i="4"/>
  <c r="S83" i="4"/>
  <c r="S82" i="4" s="1"/>
  <c r="Q82" i="4" s="1"/>
  <c r="T83" i="4"/>
  <c r="G78" i="4"/>
  <c r="H78" i="4"/>
  <c r="J78" i="4"/>
  <c r="K78" i="4"/>
  <c r="L78" i="4"/>
  <c r="N78" i="4"/>
  <c r="N61" i="4" s="1"/>
  <c r="O78" i="4"/>
  <c r="P78" i="4"/>
  <c r="R78" i="4"/>
  <c r="S78" i="4"/>
  <c r="S61" i="4" s="1"/>
  <c r="T78" i="4"/>
  <c r="E9" i="6" l="1"/>
  <c r="S59" i="4"/>
  <c r="G61" i="4"/>
  <c r="G59" i="4" s="1"/>
  <c r="E78" i="4"/>
  <c r="M109" i="4"/>
  <c r="I201" i="4"/>
  <c r="K61" i="4"/>
  <c r="I83" i="4"/>
  <c r="E149" i="4"/>
  <c r="F134" i="4"/>
  <c r="E134" i="4" s="1"/>
  <c r="K59" i="4"/>
  <c r="T61" i="4"/>
  <c r="T59" i="4" s="1"/>
  <c r="O61" i="4"/>
  <c r="Q109" i="4"/>
  <c r="O59" i="4"/>
  <c r="R61" i="4"/>
  <c r="J61" i="4"/>
  <c r="E83" i="4"/>
  <c r="F61" i="4"/>
  <c r="Q197" i="4"/>
  <c r="I197" i="4"/>
  <c r="N59" i="4"/>
  <c r="M197" i="4"/>
  <c r="E197" i="4"/>
  <c r="M201" i="4"/>
  <c r="Q201" i="4"/>
  <c r="S199" i="4"/>
  <c r="Q199" i="4" s="1"/>
  <c r="Q200" i="4"/>
  <c r="G199" i="4"/>
  <c r="E200" i="4"/>
  <c r="O199" i="4"/>
  <c r="M199" i="4" s="1"/>
  <c r="M200" i="4"/>
  <c r="K199" i="4"/>
  <c r="I199" i="4" s="1"/>
  <c r="I200" i="4"/>
  <c r="M83" i="4"/>
  <c r="Q83" i="4"/>
  <c r="I78" i="4"/>
  <c r="M78" i="4"/>
  <c r="Q78" i="4"/>
  <c r="H82" i="4"/>
  <c r="H61" i="4" s="1"/>
  <c r="H59" i="4" s="1"/>
  <c r="P82" i="4"/>
  <c r="P61" i="4" s="1"/>
  <c r="P59" i="4" s="1"/>
  <c r="L82" i="4"/>
  <c r="I82" i="4" s="1"/>
  <c r="G82" i="4"/>
  <c r="E10" i="6" l="1"/>
  <c r="M61" i="4"/>
  <c r="Q61" i="4"/>
  <c r="L61" i="4"/>
  <c r="L59" i="4" s="1"/>
  <c r="E61" i="4"/>
  <c r="J59" i="4"/>
  <c r="F59" i="4"/>
  <c r="R59" i="4"/>
  <c r="E199" i="4"/>
  <c r="E82" i="4"/>
  <c r="M82" i="4"/>
  <c r="M59" i="4"/>
  <c r="E11" i="6" l="1"/>
  <c r="I61" i="4"/>
  <c r="Q59" i="4"/>
  <c r="I59" i="4"/>
  <c r="E59" i="4"/>
  <c r="F44" i="4"/>
  <c r="G44" i="4"/>
  <c r="H44" i="4"/>
  <c r="J44" i="4"/>
  <c r="I44" i="4" s="1"/>
  <c r="K44" i="4"/>
  <c r="L44" i="4"/>
  <c r="N44" i="4"/>
  <c r="O44" i="4"/>
  <c r="P44" i="4"/>
  <c r="R44" i="4"/>
  <c r="S44" i="4"/>
  <c r="T44" i="4"/>
  <c r="E12" i="6" l="1"/>
  <c r="E44" i="4"/>
  <c r="F29" i="4"/>
  <c r="M44" i="4"/>
  <c r="Q44" i="4"/>
  <c r="G29" i="4"/>
  <c r="H29" i="4"/>
  <c r="K29" i="4"/>
  <c r="K9" i="4" s="1"/>
  <c r="L29" i="4"/>
  <c r="L9" i="4" s="1"/>
  <c r="N29" i="4"/>
  <c r="N9" i="4" s="1"/>
  <c r="P29" i="4"/>
  <c r="P9" i="4" s="1"/>
  <c r="S29" i="4"/>
  <c r="T29" i="4"/>
  <c r="E13" i="6" l="1"/>
  <c r="S9" i="4"/>
  <c r="O29" i="4"/>
  <c r="O9" i="4" s="1"/>
  <c r="R29" i="4"/>
  <c r="J29" i="4"/>
  <c r="M29" i="4"/>
  <c r="E29" i="4"/>
  <c r="F19" i="4"/>
  <c r="G19" i="4"/>
  <c r="H19" i="4"/>
  <c r="F15" i="4"/>
  <c r="G15" i="4"/>
  <c r="H15" i="4"/>
  <c r="R15" i="4"/>
  <c r="S15" i="4"/>
  <c r="S10" i="4" s="1"/>
  <c r="T15" i="4"/>
  <c r="T10" i="4" s="1"/>
  <c r="E14" i="6" l="1"/>
  <c r="H2" i="6" s="1"/>
  <c r="Q15" i="4"/>
  <c r="R10" i="4"/>
  <c r="H10" i="4"/>
  <c r="H9" i="4" s="1"/>
  <c r="Q10" i="4"/>
  <c r="G10" i="4"/>
  <c r="G9" i="4" s="1"/>
  <c r="E19" i="4"/>
  <c r="T9" i="4"/>
  <c r="I29" i="4"/>
  <c r="J9" i="4"/>
  <c r="Q29" i="4"/>
  <c r="R9" i="4"/>
  <c r="E15" i="4"/>
  <c r="F10" i="4"/>
  <c r="F9" i="4" s="1"/>
  <c r="E25" i="4"/>
  <c r="I10" i="4"/>
  <c r="I2" i="6" l="1"/>
  <c r="J2" i="6" s="1"/>
  <c r="K2" i="6" s="1"/>
  <c r="E10" i="4"/>
  <c r="Q9" i="4"/>
  <c r="M9" i="4"/>
  <c r="I9" i="4"/>
  <c r="E9" i="4" l="1"/>
</calcChain>
</file>

<file path=xl/sharedStrings.xml><?xml version="1.0" encoding="utf-8"?>
<sst xmlns="http://schemas.openxmlformats.org/spreadsheetml/2006/main" count="982" uniqueCount="485">
  <si>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</si>
  <si>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</si>
  <si>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</si>
  <si>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2017 წელი</t>
  </si>
  <si>
    <t>2018 წელი</t>
  </si>
  <si>
    <t>2019 წელი</t>
  </si>
  <si>
    <t>1.1</t>
  </si>
  <si>
    <t>1.2</t>
  </si>
  <si>
    <t>1.3</t>
  </si>
  <si>
    <t>35 01</t>
  </si>
  <si>
    <t>35 01 01</t>
  </si>
  <si>
    <t>სულ</t>
  </si>
  <si>
    <t>დაფინანსება*</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</si>
  <si>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</si>
  <si>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</si>
  <si>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</si>
  <si>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</si>
  <si>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</si>
  <si>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</si>
  <si>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შრომის, ჯანმრთელობისა და სოციალური დაცვის პროგრამების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</si>
  <si>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</si>
  <si>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</si>
  <si>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</si>
  <si>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</si>
  <si>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</si>
  <si>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</si>
  <si>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</si>
  <si>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</si>
  <si>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</si>
  <si>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</si>
  <si>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 xml:space="preserve">საქართველოს შრომის, ჯანმრთლობისა და სოციალური დაცვის სამინისტროს ცენტრალური აპარატი </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</si>
  <si>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</si>
  <si>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</si>
  <si>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</si>
  <si>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სამედიცინო დახმარების მართვის პროგრამა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</si>
  <si>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</si>
  <si>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</si>
  <si>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</si>
  <si>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</si>
  <si>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</si>
  <si>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</si>
  <si>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</si>
  <si>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</si>
  <si>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</si>
  <si>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</si>
  <si>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</si>
  <si>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</si>
  <si>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</si>
  <si>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</si>
  <si>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</si>
  <si>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</si>
  <si>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</si>
  <si>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</si>
  <si>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</si>
  <si>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</si>
  <si>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</si>
  <si>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</si>
  <si>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</si>
  <si>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</si>
  <si>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</si>
  <si>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</si>
  <si>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</si>
  <si>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საზღვარგარეთ გარდაცვლილთა გადმოსვენების 
ხარჯების ანაზღაურება</t>
  </si>
  <si>
    <t>2.2.1</t>
  </si>
  <si>
    <t>2.2.2</t>
  </si>
  <si>
    <t>2.2.3</t>
  </si>
  <si>
    <t>2.2.4</t>
  </si>
  <si>
    <t>2.2.5</t>
  </si>
  <si>
    <t>2.2.6</t>
  </si>
  <si>
    <t>2.2.7</t>
  </si>
  <si>
    <t>2.2.8</t>
  </si>
  <si>
    <t>2.2.9</t>
  </si>
  <si>
    <t>2.2.10</t>
  </si>
  <si>
    <t>2.1.2</t>
  </si>
  <si>
    <t>2.1.1</t>
  </si>
  <si>
    <t>35 02 03</t>
  </si>
  <si>
    <t>კრიზისულ მდგომარეობაში მყოფი ბავშვიანი ოჯახების გადაუდებელი დახმარების ქვეპროგრამა</t>
  </si>
  <si>
    <t>ბავშვთა ადრეული განვითარების ქვეპროგრამა</t>
  </si>
  <si>
    <t>ბავშვთა რეაბილიტაციის/აბილიტაციის ქვეპროგრამა;</t>
  </si>
  <si>
    <t>ომის მონაწილეთა რეაბილიტაციის ხელშეწყობის ქვეპროგრამა;</t>
  </si>
  <si>
    <t>დღის ცენტრების ქვეპროგრამა;</t>
  </si>
  <si>
    <t>დამხმარე საშუალებებით უზრუნველყოფის ქვეპროგრამა:</t>
  </si>
  <si>
    <t>ყრუთა კომუნიკაციის ხელშეწყობის ქვეპროგრამა</t>
  </si>
  <si>
    <t>დედათა და ბავშვთა თავშესაფრით უზრუნველყოფის ქვეპროგრამა;</t>
  </si>
  <si>
    <t>მინდობით აღზრდის ქვეპროგრამა;</t>
  </si>
  <si>
    <t>მცირე საოჯახო ტიპის სახლების ქვეპროგრამა;</t>
  </si>
  <si>
    <t>მიუსაფარ ბავშვთა თავშესაფრით უზრუნველყოფის ქვეპროგრამა;</t>
  </si>
  <si>
    <t>სათემო ორგანიზაციების ქვეპროგრამა.</t>
  </si>
  <si>
    <t xml:space="preserve">მძიმე და ღრმა გონებრივი განვითარების შეფერხების მქონე ბავშვთა ბინაზე მოვლის ქვეპროგრამა. </t>
  </si>
  <si>
    <t>მძიმე და ღრმა შეზღუდული შესაძლებლობის მქონე ბავშვთა მცირე საოჯახო ტიპის სახლების ქვეპროგრამა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</si>
  <si>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</si>
  <si>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</si>
  <si>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</si>
  <si>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</si>
  <si>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</si>
  <si>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</si>
  <si>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</si>
  <si>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</si>
  <si>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</si>
  <si>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</si>
  <si>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</si>
  <si>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</si>
  <si>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</si>
  <si>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</si>
  <si>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</si>
  <si>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</si>
  <si>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</si>
  <si>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</si>
  <si>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</si>
  <si>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</si>
  <si>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</si>
  <si>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</si>
  <si>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</si>
  <si>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</si>
  <si>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</si>
  <si>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</si>
  <si>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</si>
  <si>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</si>
  <si>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</si>
  <si>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</si>
  <si>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</si>
  <si>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 xml:space="preserve">იმუნიზაცია </t>
  </si>
  <si>
    <t>35 03 02 02</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</si>
  <si>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</si>
  <si>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</si>
  <si>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</si>
  <si>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</si>
  <si>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3.2.2.1</t>
  </si>
  <si>
    <t>3.2.2.2</t>
  </si>
  <si>
    <t>3.2.2.3</t>
  </si>
  <si>
    <t>3.2.2.4</t>
  </si>
  <si>
    <t>ეპიდზედამხედველობა</t>
  </si>
  <si>
    <t>35 03 02 03</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</si>
  <si>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</si>
  <si>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</si>
  <si>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</si>
  <si>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</si>
  <si>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</si>
  <si>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3.2.3.1</t>
  </si>
  <si>
    <t>3.2.3.2</t>
  </si>
  <si>
    <t>3.2.3.3</t>
  </si>
  <si>
    <t>3.2.3.4</t>
  </si>
  <si>
    <t>3.2.3.5</t>
  </si>
  <si>
    <t>უსაფრთხო სისხლი</t>
  </si>
  <si>
    <t>35 03 02 04</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</si>
  <si>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</si>
  <si>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</si>
  <si>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</si>
  <si>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3.2.4.1</t>
  </si>
  <si>
    <t>3.2.4.2</t>
  </si>
  <si>
    <t>3.2.4.3</t>
  </si>
  <si>
    <t>პროფესიულ დაავადებათა პრევენცია</t>
  </si>
  <si>
    <t>35 03 02 05</t>
  </si>
  <si>
    <t>35 03 02 06</t>
  </si>
  <si>
    <t>ინფექციური დაავადებების მართვა</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</si>
  <si>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</si>
  <si>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</si>
  <si>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</si>
  <si>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</si>
  <si>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</si>
  <si>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3.2.6.1</t>
  </si>
  <si>
    <t>35 03 02 07</t>
  </si>
  <si>
    <t>3.2.7.1</t>
  </si>
  <si>
    <t>3.2.7.2</t>
  </si>
  <si>
    <t>3.2.7.3</t>
  </si>
  <si>
    <t>3.2.7.4</t>
  </si>
  <si>
    <t>ტუბერკულოზის მართვა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</si>
  <si>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</si>
  <si>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</si>
  <si>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</si>
  <si>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3.2.7.5</t>
  </si>
  <si>
    <t>3.2.7.6</t>
  </si>
  <si>
    <t>3.2.7.7</t>
  </si>
  <si>
    <t>3.2.7.8</t>
  </si>
  <si>
    <t>აივ ინფექცია/შიდსის მართვა</t>
  </si>
  <si>
    <t>35 03 02 08</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</si>
  <si>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</si>
  <si>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</si>
  <si>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</si>
  <si>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3.2.8.1</t>
  </si>
  <si>
    <t>3.2.8.2</t>
  </si>
  <si>
    <t>3.2.8.3</t>
  </si>
  <si>
    <t>3.2.8.4</t>
  </si>
  <si>
    <t>დედათა და ბავშვთა ჯანმრთელობა</t>
  </si>
  <si>
    <t>35 03 02 09</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</si>
  <si>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</si>
  <si>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</si>
  <si>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</si>
  <si>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</si>
  <si>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</si>
  <si>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</si>
  <si>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</si>
  <si>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3.2.9.1</t>
  </si>
  <si>
    <t>3.2.9.2</t>
  </si>
  <si>
    <t>3.2.9.3</t>
  </si>
  <si>
    <t>3.2.9.4</t>
  </si>
  <si>
    <t>3.2.9.5</t>
  </si>
  <si>
    <t>3.2.9.6</t>
  </si>
  <si>
    <t>3.2.9.7</t>
  </si>
  <si>
    <t>35 03 02 10</t>
  </si>
  <si>
    <t>ნარკომანიით დაავადებულ პაციენტთა მკურნალობა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</si>
  <si>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</si>
  <si>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</si>
  <si>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</si>
  <si>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</si>
  <si>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</si>
  <si>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</si>
  <si>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ჯანმრთელობის ხელშეწყობა</t>
  </si>
  <si>
    <t>35 03 02 11</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</si>
  <si>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</si>
  <si>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</si>
  <si>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</si>
  <si>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</si>
  <si>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</si>
  <si>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</si>
  <si>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</si>
  <si>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</si>
  <si>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</si>
  <si>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</si>
  <si>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3.2.12.1</t>
  </si>
  <si>
    <t>3.2.12.2</t>
  </si>
  <si>
    <t>3.2.12.3</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</si>
  <si>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</si>
  <si>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</si>
  <si>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</si>
  <si>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</si>
  <si>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</si>
  <si>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</si>
  <si>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</si>
  <si>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</si>
  <si>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</si>
  <si>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</si>
  <si>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</si>
  <si>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</si>
  <si>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</si>
  <si>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</si>
  <si>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</si>
  <si>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</si>
  <si>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</si>
  <si>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</si>
  <si>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3.3.1.4</t>
  </si>
  <si>
    <t>3.3.2.1</t>
  </si>
  <si>
    <t>3.3.2.2</t>
  </si>
  <si>
    <t>3.3.2.3</t>
  </si>
  <si>
    <t>3.3.2.4</t>
  </si>
  <si>
    <t>3.3.2.5</t>
  </si>
  <si>
    <t>35 03 03 03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</si>
  <si>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</si>
  <si>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</si>
  <si>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3.3.3.1</t>
  </si>
  <si>
    <t>დიალიზი და თირკმლის ტრანსპლანტაცია</t>
  </si>
  <si>
    <t>35 03 03 04</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</si>
  <si>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</si>
  <si>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</si>
  <si>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</si>
  <si>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</si>
  <si>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</si>
  <si>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</si>
  <si>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</si>
  <si>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</si>
  <si>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</si>
  <si>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</si>
  <si>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</si>
  <si>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</si>
  <si>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3.3.4.1</t>
  </si>
  <si>
    <t>3.3.4.2</t>
  </si>
  <si>
    <t>3.3.4.3</t>
  </si>
  <si>
    <t>3.3.4.4</t>
  </si>
  <si>
    <t>3.3.4.5</t>
  </si>
  <si>
    <t>3.3.4.6</t>
  </si>
  <si>
    <t>3.3.4.7</t>
  </si>
  <si>
    <t>3.3.5.1</t>
  </si>
  <si>
    <t>3.3.5.2</t>
  </si>
  <si>
    <t>3.3.5.3</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</si>
  <si>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</si>
  <si>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</si>
  <si>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</si>
  <si>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</si>
  <si>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</si>
  <si>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</si>
  <si>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</si>
  <si>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</si>
  <si>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</si>
  <si>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</si>
  <si>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</si>
  <si>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</si>
  <si>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</si>
  <si>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</si>
  <si>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</si>
  <si>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3.3.6.1</t>
  </si>
  <si>
    <t>3.3.6.2</t>
  </si>
  <si>
    <t>3.3.6.3</t>
  </si>
  <si>
    <t>3.3.6.4</t>
  </si>
  <si>
    <t>3.3.6.5</t>
  </si>
  <si>
    <t>3.3.6.6</t>
  </si>
  <si>
    <t>3.3.6.7</t>
  </si>
  <si>
    <t>3.3.6.8</t>
  </si>
  <si>
    <t>3.3.6.9</t>
  </si>
  <si>
    <t>3.3.6.10</t>
  </si>
  <si>
    <t>3.3.6.11</t>
  </si>
  <si>
    <t>3.3.6.12</t>
  </si>
  <si>
    <t>35 03 03 07</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</si>
  <si>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</si>
  <si>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</si>
  <si>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</si>
  <si>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</si>
  <si>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</si>
  <si>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</si>
  <si>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სოფლის ექიმი</t>
  </si>
  <si>
    <t>35 03 03 08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</si>
  <si>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</si>
  <si>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</si>
  <si>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</si>
  <si>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</si>
  <si>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3.3.7.1</t>
  </si>
  <si>
    <t>3.3.7.2</t>
  </si>
  <si>
    <t>3.3.7.3</t>
  </si>
  <si>
    <t>3.3.7.4</t>
  </si>
  <si>
    <t>3.3.7.5</t>
  </si>
  <si>
    <t>3.3.7.6</t>
  </si>
  <si>
    <t>3.3.8.1</t>
  </si>
  <si>
    <t>3.3.8.2</t>
  </si>
  <si>
    <t>3.3.8.3</t>
  </si>
  <si>
    <t>3.3.8.4</t>
  </si>
  <si>
    <t>რეფერალური მომსახურება</t>
  </si>
  <si>
    <t>35 03 03 09</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</si>
  <si>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</si>
  <si>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</si>
  <si>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</si>
  <si>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</si>
  <si>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3.3.9.1</t>
  </si>
  <si>
    <t>3.3.9.2</t>
  </si>
  <si>
    <t>3.3.9.3</t>
  </si>
  <si>
    <t>3.3.9.4</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</si>
  <si>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</si>
  <si>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</si>
  <si>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</si>
  <si>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35 03 03 10</t>
  </si>
  <si>
    <t>3.3.10.1</t>
  </si>
  <si>
    <t>3.3.10.2</t>
  </si>
  <si>
    <t>35 03 04</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</si>
  <si>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</si>
  <si>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</si>
  <si>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3.4.1</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</si>
  <si>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</si>
  <si>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</si>
  <si>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</si>
  <si>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</si>
  <si>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შრომის ბაზრის ანალიზის, ინფორმაციული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</si>
  <si>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</si>
  <si>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</si>
  <si>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</si>
  <si>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</si>
  <si>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</si>
  <si>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5.4</t>
  </si>
  <si>
    <t>სამედიცინო დაწესებულებათა მშენებლობა, აღჭურვა და  ფუნქციონირების ხელშეწყობა</t>
  </si>
  <si>
    <t>3.2.10.1</t>
  </si>
  <si>
    <t>3.2.10.2</t>
  </si>
  <si>
    <t>3.2.10.3</t>
  </si>
  <si>
    <t>3.2.10.4</t>
  </si>
  <si>
    <t>3.2.10.5</t>
  </si>
  <si>
    <t>3.2.10.6</t>
  </si>
  <si>
    <t>3.2.11.1</t>
  </si>
  <si>
    <t>3.2.11.2</t>
  </si>
  <si>
    <t>3.2.11.3</t>
  </si>
  <si>
    <t>3.2.11.4</t>
  </si>
  <si>
    <t>3.2.11.5</t>
  </si>
  <si>
    <t>2020 წელი</t>
  </si>
  <si>
    <t>3.2.1.4</t>
  </si>
  <si>
    <t>3.3.1.5</t>
  </si>
  <si>
    <t>3.3.1.6</t>
  </si>
  <si>
    <t>3.3.1.7</t>
  </si>
  <si>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</si>
  <si>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</si>
  <si>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</si>
  <si>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</si>
  <si>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</si>
  <si>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3.2.7.9</t>
  </si>
  <si>
    <t>3.2.7.10</t>
  </si>
  <si>
    <t>3.2.7.11</t>
  </si>
  <si>
    <t>3.2.7.12</t>
  </si>
  <si>
    <t>3.2.7.13</t>
  </si>
  <si>
    <t>3.2.8.5</t>
  </si>
  <si>
    <t>აივ-ინფექცია/შიდსის სამკურნალო მეორე რიგის მედიკამენტების შესყიდვა</t>
  </si>
  <si>
    <t>3.2.8.6</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</si>
  <si>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</si>
  <si>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</si>
  <si>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</si>
  <si>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</si>
  <si>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</si>
  <si>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</si>
  <si>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3.2.1.1</t>
  </si>
  <si>
    <t>3.2.1.2</t>
  </si>
  <si>
    <t>3.2.1.3</t>
  </si>
  <si>
    <t>აივ-ინფექცია/შიდსზე ნებაყოფლობითი კონსულტირება და ტესტირება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</si>
  <si>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3.3.1.1</t>
  </si>
  <si>
    <t>3.3.1.2</t>
  </si>
  <si>
    <t>3.3.1.3</t>
  </si>
  <si>
    <t>დანართი №3.3</t>
  </si>
  <si>
    <t>2017-2020 წლების საშუალოვადიანი ბიუჯეტი</t>
  </si>
  <si>
    <t>1</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</si>
  <si>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</si>
  <si>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r>
      <rPr>
        <sz val="13"/>
        <color rgb="FFFF0000"/>
        <rFont val="Sylfaen"/>
        <family val="1"/>
      </rPr>
      <t xml:space="preserve">არვ </t>
    </r>
    <r>
      <rPr>
        <sz val="13"/>
        <rFont val="Sylfaen"/>
        <family val="1"/>
        <charset val="204"/>
      </rPr>
      <t>მკურნალობის მონიტორინგის ტესტ-სისტემები</t>
    </r>
  </si>
  <si>
    <t>პენსიონერი</t>
  </si>
  <si>
    <t>2015 წლის 5 თვის  საშუალო გარდაცვალებ საპენსიო ასაკის პირებში</t>
  </si>
  <si>
    <t>საპენსიო ასაკის შესრულება რეესტრის მიხედვით</t>
  </si>
  <si>
    <t>თარიღი</t>
  </si>
  <si>
    <t xml:space="preserve">პენსიონერების საშუალო 
რაოდენობა 2017 </t>
  </si>
  <si>
    <t>მათ შორის
 მაღალმთიანი</t>
  </si>
  <si>
    <t>წელიწადში
 საჭირო</t>
  </si>
  <si>
    <t>თვეში საშუალოდ
 საჭირო</t>
  </si>
  <si>
    <t>შსს</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</si>
  <si>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</si>
  <si>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</si>
  <si>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</si>
  <si>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თავდაცვა</t>
  </si>
  <si>
    <t>უშიშროება</t>
  </si>
  <si>
    <t>65 წლის ასაკის მიღწევა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</si>
  <si>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</si>
  <si>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</si>
  <si>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</si>
  <si>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</si>
  <si>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</si>
  <si>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</si>
  <si>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</si>
  <si>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</si>
  <si>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</si>
  <si>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</si>
  <si>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</si>
  <si>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</si>
  <si>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</si>
  <si>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</si>
  <si>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</si>
  <si>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</si>
  <si>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</si>
  <si>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</si>
  <si>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</si>
  <si>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</si>
  <si>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ძველი თბილისის რაიონი </t>
  </si>
  <si>
    <t xml:space="preserve"> ვაკე-საბურთალოს რაიონი </t>
  </si>
  <si>
    <t xml:space="preserve"> ისანი-სამგორის რაიონი </t>
  </si>
  <si>
    <t xml:space="preserve"> დიდუბე-ჩუღურეთის რაიონი </t>
  </si>
  <si>
    <t xml:space="preserve"> გლდანი-ნაძალადევის რაიონი </t>
  </si>
  <si>
    <t>კატეგორიები</t>
  </si>
  <si>
    <t xml:space="preserve"> სულ (2016 წლის მაისი</t>
  </si>
  <si>
    <t>გადარიცხული თანხა</t>
  </si>
  <si>
    <t>კომპენსაციის საშუალო 
ოდენობა</t>
  </si>
  <si>
    <t>თვეში საჭირო თანხა</t>
  </si>
  <si>
    <t>წელიწადში საჭირო</t>
  </si>
  <si>
    <t>ავტომატური გადაანგარიშება 180 ლარზე</t>
  </si>
  <si>
    <t>მეხანძრე-მაშველები</t>
  </si>
  <si>
    <t>ჯამი</t>
  </si>
  <si>
    <t>სხვა საქონელი და მომსახურეობა (სოციალური აგენტების ანაზღაურება)</t>
  </si>
  <si>
    <t>საარსებო შემწეობისათვის საჭირო თანხა თვეში</t>
  </si>
  <si>
    <t>საარსებო შემწეობა</t>
  </si>
  <si>
    <t>მიმღებთა რაოდენობა 2016 წლის მაისი</t>
  </si>
  <si>
    <t xml:space="preserve">საშუალო ოდენობა </t>
  </si>
  <si>
    <t xml:space="preserve">2017 წელს მიმღებთა საშუალო რაოდენობა </t>
  </si>
  <si>
    <t xml:space="preserve">მაღალმთიანი </t>
  </si>
  <si>
    <t>წლიურად საჭირო თანხა</t>
  </si>
  <si>
    <t>ბენეფიტის საშუალო ოდენობა</t>
  </si>
  <si>
    <t>მოცულობა</t>
  </si>
  <si>
    <t>სოციალური პაკეტი</t>
  </si>
  <si>
    <t>ბენეფიციართა საშუალო რაოდენობა</t>
  </si>
  <si>
    <t>სულ საჭირო თანხა</t>
  </si>
  <si>
    <t>გათვალისწინებულია მკვეთრად გამოხატული შშმ პირების და შშმ ბავშვების სოც.პაკეტი 180 ლარი</t>
  </si>
  <si>
    <t xml:space="preserve">ბენეფიციართა სავარაუდო მატება წლის განმავლობაში </t>
  </si>
  <si>
    <t>დევნილთა, ლტოლვილთა და ჰუმანიტარული სტატუსის მქონე პირთა შემწეობა</t>
  </si>
  <si>
    <t>2016 წლის მაისის თვის რაოდენობა</t>
  </si>
  <si>
    <t>ბენეფიტის  ოდენობა</t>
  </si>
  <si>
    <t>თვეში გადარიცხული თანხა საშუალოდ</t>
  </si>
  <si>
    <t>მიმღებთა რაოდენობა თვეში</t>
  </si>
  <si>
    <t xml:space="preserve">რეინტეგრაციის შემწეობა </t>
  </si>
  <si>
    <t>წელიწადში საჭირო თანხა</t>
  </si>
  <si>
    <t>თვეში დამატებით</t>
  </si>
  <si>
    <t>წლიური</t>
  </si>
  <si>
    <t>რეგრესული პენსია</t>
  </si>
  <si>
    <t>2016 წლის მაისი</t>
  </si>
  <si>
    <t xml:space="preserve">თუ ზესტაფონის ფეროში დაზარალებულები დაემატა </t>
  </si>
  <si>
    <t>ფერო</t>
  </si>
  <si>
    <t xml:space="preserve">სულ საჭირო იქნება </t>
  </si>
  <si>
    <t>სამოქალაქო ავიაცია სავარაუდოდ</t>
  </si>
  <si>
    <t>33 პირი</t>
  </si>
  <si>
    <t>სულ კომპენსაციები</t>
  </si>
  <si>
    <t>ახალი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</si>
</sst>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 _L_a_r_i_-;\-* #,##0.00\ _L_a_r_i_-;_-* &quot;-&quot;??\ _L_a_r_i_-;_-@_-"/>
    <numFmt numFmtId="165" formatCode="#,##0.0"/>
    <numFmt numFmtId="166" formatCode="_-* #,##0.00_-;\-* #,##0.00_-;_-* &quot;-&quot;??_-;_-@_-"/>
    <numFmt numFmtId="167" formatCode="_(* #,##0_);_(* \(#,##0\);_(* &quot;-&quot;??_);_(@_)"/>
    <numFmt numFmtId="168" formatCode="_(* #,##0.00_);_(* \(#,##0.00\);_(* &quot;-&quot;_);_(@_)"/>
    <numFmt numFmtId="169" formatCode="_(* #,##0.0_);_(* \(#,##0.0\);_(* &quot;-&quot;??_);_(@_)"/>
    <numFmt numFmtId="170" formatCode="_(* #,##0.0_);_(* \(#,##0.0\);_(* &quot;-&quot;?_);_(@_)"/>
  </numFmts>
  <fonts count="7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sz val="11"/>
      <name val="Sylfaen"/>
      <family val="1"/>
    </font>
    <font>
      <sz val="10"/>
      <name val="Arial"/>
      <family val="2"/>
    </font>
    <font>
      <sz val="11"/>
      <color indexed="8"/>
      <name val="Calibri"/>
      <family val="2"/>
    </font>
    <font>
      <sz val="11"/>
      <color rgb="FF000000"/>
      <name val="Calibri"/>
      <family val="2"/>
      <scheme val="minor"/>
    </font>
    <font>
      <b/>
      <i/>
      <u/>
      <sz val="14"/>
      <name val="Sylfaen"/>
      <family val="1"/>
    </font>
    <font>
      <i/>
      <sz val="14"/>
      <name val="Sylfaen"/>
      <family val="1"/>
    </font>
    <font>
      <b/>
      <u/>
      <sz val="12"/>
      <name val="Sylfaen"/>
      <family val="1"/>
    </font>
    <font>
      <b/>
      <i/>
      <sz val="14"/>
      <name val="Sylfaen"/>
      <family val="1"/>
    </font>
    <font>
      <b/>
      <i/>
      <sz val="9"/>
      <name val="Sylfaen"/>
      <family val="1"/>
    </font>
    <font>
      <b/>
      <sz val="13"/>
      <name val="Calibri"/>
      <family val="2"/>
      <scheme val="minor"/>
    </font>
    <font>
      <b/>
      <sz val="13"/>
      <name val="Arial"/>
      <family val="2"/>
    </font>
    <font>
      <b/>
      <sz val="13"/>
      <name val="Sylfaen"/>
      <family val="1"/>
    </font>
    <font>
      <b/>
      <sz val="16"/>
      <name val="Sylfaen"/>
      <family val="1"/>
    </font>
    <font>
      <sz val="13"/>
      <name val="Sylfaen"/>
      <family val="1"/>
    </font>
    <font>
      <b/>
      <i/>
      <sz val="13"/>
      <name val="Sylfaen"/>
      <family val="1"/>
    </font>
    <font>
      <sz val="13"/>
      <name val="Calibri"/>
      <family val="2"/>
      <scheme val="minor"/>
    </font>
    <font>
      <sz val="13"/>
      <name val="Arial"/>
      <family val="2"/>
    </font>
    <font>
      <b/>
      <i/>
      <sz val="13"/>
      <name val="Calibri"/>
      <family val="2"/>
      <scheme val="minor"/>
    </font>
    <font>
      <sz val="13"/>
      <color rgb="FFFF0000"/>
      <name val="Sylfaen"/>
      <family val="1"/>
    </font>
    <font>
      <sz val="13"/>
      <name val="Sylfaen"/>
      <family val="1"/>
      <charset val="204"/>
    </font>
    <font>
      <b/>
      <sz val="11"/>
      <color theme="1"/>
      <name val="Calibri"/>
      <family val="2"/>
      <scheme val="minor"/>
    </font>
    <font>
      <b/>
      <sz val="11"/>
      <color theme="1"/>
      <name val="Calibri"/>
      <family val="2"/>
      <charset val="204"/>
      <scheme val="minor"/>
    </font>
    <font>
      <b/>
      <sz val="11"/>
      <color indexed="8"/>
      <name val="Calibri"/>
      <family val="2"/>
    </font>
    <font>
      <sz val="11"/>
      <color theme="1"/>
      <name val="Calibri"/>
      <family val="2"/>
      <charset val="204"/>
      <scheme val="minor"/>
    </font>
    <font>
      <sz val="11"/>
      <color indexed="8"/>
      <name val="Calibri"/>
      <family val="2"/>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rgb="FF000000"/>
      <name val="Calibri"/>
      <family val="2"/>
      <charset val="204"/>
    </font>
    <font>
      <sz val="10"/>
      <color indexed="8"/>
      <name val="Arial"/>
      <family val="2"/>
    </font>
    <font>
      <sz val="10"/>
      <color indexed="8"/>
      <name val="Arial"/>
      <family val="2"/>
      <charset val="204"/>
    </font>
    <font>
      <b/>
      <sz val="11"/>
      <color indexed="63"/>
      <name val="Calibri"/>
      <family val="2"/>
    </font>
    <font>
      <b/>
      <sz val="18"/>
      <color indexed="56"/>
      <name val="Cambria"/>
      <family val="2"/>
    </font>
    <font>
      <sz val="11"/>
      <color indexed="10"/>
      <name val="Calibri"/>
      <family val="2"/>
    </font>
    <font>
      <b/>
      <sz val="12"/>
      <color theme="1"/>
      <name val="Calibri"/>
      <family val="2"/>
      <charset val="204"/>
      <scheme val="minor"/>
    </font>
    <font>
      <b/>
      <sz val="10"/>
      <color indexed="8"/>
      <name val="Geo_Arial"/>
      <family val="2"/>
    </font>
    <font>
      <sz val="10"/>
      <color indexed="8"/>
      <name val="Geo_Arial"/>
      <family val="2"/>
    </font>
    <font>
      <b/>
      <sz val="12"/>
      <name val="Arial"/>
      <family val="2"/>
    </font>
    <font>
      <sz val="10"/>
      <name val="AcadNusx"/>
    </font>
    <font>
      <b/>
      <sz val="12"/>
      <name val="AcadNusx"/>
    </font>
    <font>
      <b/>
      <sz val="10"/>
      <name val="Arial"/>
      <family val="2"/>
      <charset val="204"/>
    </font>
    <font>
      <b/>
      <sz val="11"/>
      <color indexed="8"/>
      <name val="Geo_Arial"/>
      <family val="2"/>
    </font>
    <font>
      <sz val="11"/>
      <color indexed="8"/>
      <name val="Geo_Arial"/>
      <family val="2"/>
    </font>
    <font>
      <b/>
      <sz val="8"/>
      <color indexed="8"/>
      <name val="Geo_Arial"/>
      <family val="2"/>
    </font>
    <font>
      <sz val="11"/>
      <name val="Arial"/>
      <family val="2"/>
    </font>
    <font>
      <u val="singleAccounting"/>
      <sz val="11"/>
      <name val="Arial"/>
      <family val="2"/>
    </font>
    <font>
      <b/>
      <sz val="11"/>
      <name val="Arial"/>
      <family val="2"/>
      <charset val="204"/>
    </font>
    <font>
      <b/>
      <sz val="12"/>
      <color theme="1"/>
      <name val="Calibri"/>
      <family val="2"/>
      <scheme val="minor"/>
    </font>
    <font>
      <b/>
      <sz val="9"/>
      <name val="AcadNusx"/>
    </font>
    <font>
      <sz val="9"/>
      <color theme="1"/>
      <name val="Calibri"/>
      <family val="2"/>
      <scheme val="minor"/>
    </font>
    <font>
      <b/>
      <sz val="11"/>
      <name val="Arial"/>
      <family val="2"/>
    </font>
    <font>
      <sz val="18"/>
      <name val="Sylfaen"/>
      <family val="1"/>
    </font>
    <font>
      <b/>
      <sz val="18"/>
      <name val="Calibri"/>
      <family val="2"/>
      <scheme val="minor"/>
    </font>
    <font>
      <b/>
      <sz val="18"/>
      <name val="Arial"/>
      <family val="2"/>
    </font>
    <font>
      <b/>
      <sz val="18"/>
      <name val="Sylfaen"/>
      <family val="1"/>
    </font>
    <font>
      <b/>
      <i/>
      <sz val="18"/>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2"/>
        <bgColor auto="1"/>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rgb="FF00B050"/>
      </top>
      <bottom style="double">
        <color rgb="FF00B050"/>
      </bottom>
      <diagonal/>
    </border>
    <border>
      <left/>
      <right/>
      <top/>
      <bottom style="thin">
        <color indexed="22"/>
      </bottom>
      <diagonal/>
    </border>
    <border>
      <left/>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8">
    <xf numFmtId="0" fontId="0" fillId="0" borderId="0"/>
    <xf numFmtId="43" fontId="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9" fillId="0" borderId="0"/>
    <xf numFmtId="0" fontId="7"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166" fontId="8"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31" fillId="20"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7" borderId="0" applyNumberFormat="0" applyBorder="0" applyAlignment="0" applyProtection="0"/>
    <xf numFmtId="0" fontId="32" fillId="11" borderId="0" applyNumberFormat="0" applyBorder="0" applyAlignment="0" applyProtection="0"/>
    <xf numFmtId="0" fontId="33" fillId="28" borderId="12" applyNumberFormat="0" applyAlignment="0" applyProtection="0"/>
    <xf numFmtId="0" fontId="34" fillId="29" borderId="13"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0" fontId="36" fillId="0" borderId="0" applyNumberFormat="0" applyFill="0" applyBorder="0" applyAlignment="0" applyProtection="0"/>
    <xf numFmtId="0" fontId="37" fillId="12" borderId="0" applyNumberFormat="0" applyBorder="0" applyAlignment="0" applyProtection="0"/>
    <xf numFmtId="0" fontId="38" fillId="0" borderId="14"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15" borderId="12" applyNumberFormat="0" applyAlignment="0" applyProtection="0"/>
    <xf numFmtId="0" fontId="42" fillId="0" borderId="17" applyNumberFormat="0" applyFill="0" applyAlignment="0" applyProtection="0"/>
    <xf numFmtId="0" fontId="43" fillId="30" borderId="0" applyNumberFormat="0" applyBorder="0" applyAlignment="0" applyProtection="0"/>
    <xf numFmtId="0" fontId="7" fillId="0" borderId="0"/>
    <xf numFmtId="0" fontId="7" fillId="0" borderId="0"/>
    <xf numFmtId="0" fontId="4" fillId="0" borderId="0"/>
    <xf numFmtId="0" fontId="44" fillId="0" borderId="0"/>
    <xf numFmtId="0" fontId="7" fillId="0" borderId="0"/>
    <xf numFmtId="0" fontId="7" fillId="0" borderId="0"/>
    <xf numFmtId="0" fontId="35" fillId="0" borderId="0"/>
    <xf numFmtId="0" fontId="35" fillId="0" borderId="0"/>
    <xf numFmtId="0" fontId="45" fillId="0" borderId="0"/>
    <xf numFmtId="0" fontId="46" fillId="0" borderId="0"/>
    <xf numFmtId="0" fontId="35" fillId="31" borderId="18" applyNumberFormat="0" applyFont="0" applyAlignment="0" applyProtection="0"/>
    <xf numFmtId="0" fontId="47" fillId="28" borderId="19" applyNumberFormat="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8" fillId="0" borderId="0" applyNumberFormat="0" applyFill="0" applyBorder="0" applyAlignment="0" applyProtection="0"/>
    <xf numFmtId="0" fontId="28" fillId="0" borderId="20" applyNumberFormat="0" applyFill="0" applyAlignment="0" applyProtection="0"/>
    <xf numFmtId="0" fontId="49" fillId="0" borderId="0" applyNumberFormat="0" applyFill="0" applyBorder="0" applyAlignment="0" applyProtection="0"/>
    <xf numFmtId="0" fontId="4" fillId="0" borderId="0"/>
  </cellStyleXfs>
  <cellXfs count="168">
    <xf numFmtId="0" fontId="0" fillId="0" borderId="0" xfId="0"/>
    <xf numFmtId="0" fontId="6" fillId="0" borderId="0" xfId="0" applyFont="1" applyFill="1" applyAlignment="1">
      <alignment vertical="center" wrapText="1"/>
    </xf>
    <xf numFmtId="0" fontId="6" fillId="2"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wrapText="1"/>
    </xf>
    <xf numFmtId="49" fontId="12" fillId="2" borderId="1" xfId="0" applyNumberFormat="1" applyFont="1" applyFill="1" applyBorder="1" applyAlignment="1">
      <alignment horizontal="center" vertical="center" wrapText="1"/>
    </xf>
    <xf numFmtId="0" fontId="12" fillId="2" borderId="0" xfId="0" applyFont="1" applyFill="1" applyAlignment="1">
      <alignment vertical="center" wrapText="1"/>
    </xf>
    <xf numFmtId="49" fontId="6" fillId="3" borderId="1" xfId="0" applyNumberFormat="1" applyFont="1" applyFill="1" applyBorder="1" applyAlignment="1">
      <alignment horizontal="center" vertical="center" wrapText="1"/>
    </xf>
    <xf numFmtId="0" fontId="6" fillId="3" borderId="0" xfId="0" applyFont="1" applyFill="1" applyAlignment="1">
      <alignment vertical="center" wrapText="1"/>
    </xf>
    <xf numFmtId="0" fontId="13" fillId="0" borderId="0" xfId="0" applyFont="1" applyFill="1" applyAlignment="1">
      <alignment vertical="center" wrapText="1"/>
    </xf>
    <xf numFmtId="49" fontId="5"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4" fillId="0" borderId="0" xfId="0" applyFont="1" applyFill="1" applyAlignment="1">
      <alignment vertical="center" wrapText="1"/>
    </xf>
    <xf numFmtId="165" fontId="6" fillId="2" borderId="0" xfId="0" applyNumberFormat="1" applyFont="1" applyFill="1" applyAlignment="1">
      <alignment vertical="center" wrapText="1"/>
    </xf>
    <xf numFmtId="0" fontId="6" fillId="0" borderId="0" xfId="0"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0" xfId="0" applyFont="1" applyFill="1" applyAlignment="1">
      <alignment vertical="center" wrapText="1"/>
    </xf>
    <xf numFmtId="49" fontId="6" fillId="4" borderId="1" xfId="0" applyNumberFormat="1" applyFont="1" applyFill="1" applyBorder="1" applyAlignment="1">
      <alignment horizontal="center" vertical="center" wrapText="1"/>
    </xf>
    <xf numFmtId="0" fontId="6" fillId="4" borderId="0" xfId="0" applyFont="1" applyFill="1" applyAlignment="1">
      <alignment vertical="center" wrapText="1"/>
    </xf>
    <xf numFmtId="0" fontId="6" fillId="4"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49" fontId="16" fillId="8" borderId="2" xfId="0" applyNumberFormat="1" applyFont="1" applyFill="1" applyBorder="1" applyAlignment="1">
      <alignment horizontal="center" vertical="center" wrapText="1"/>
    </xf>
    <xf numFmtId="0" fontId="17" fillId="8" borderId="2" xfId="0" applyFont="1" applyFill="1" applyBorder="1" applyAlignment="1">
      <alignment vertical="center" wrapText="1"/>
    </xf>
    <xf numFmtId="165" fontId="15" fillId="8" borderId="2" xfId="0" applyNumberFormat="1"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vertical="center" wrapText="1"/>
    </xf>
    <xf numFmtId="165" fontId="19" fillId="2" borderId="0" xfId="0" applyNumberFormat="1" applyFont="1" applyFill="1" applyAlignment="1">
      <alignment vertical="center" wrapText="1"/>
    </xf>
    <xf numFmtId="0" fontId="17" fillId="6"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165" fontId="15" fillId="0"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0" fontId="17" fillId="7" borderId="2" xfId="0" applyFont="1" applyFill="1" applyBorder="1" applyAlignment="1">
      <alignment vertical="center" wrapText="1"/>
    </xf>
    <xf numFmtId="165" fontId="15" fillId="7"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165" fontId="15" fillId="5" borderId="2" xfId="0" applyNumberFormat="1" applyFont="1" applyFill="1" applyBorder="1" applyAlignment="1">
      <alignment horizontal="center" vertical="center" wrapText="1"/>
    </xf>
    <xf numFmtId="165"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19" fillId="2" borderId="2" xfId="0" applyFont="1" applyFill="1" applyBorder="1" applyAlignment="1">
      <alignment vertical="center" wrapText="1"/>
    </xf>
    <xf numFmtId="165" fontId="21" fillId="2" borderId="2" xfId="0" applyNumberFormat="1" applyFont="1" applyFill="1" applyBorder="1" applyAlignment="1">
      <alignment horizontal="center" vertical="center" wrapText="1"/>
    </xf>
    <xf numFmtId="165" fontId="23" fillId="7" borderId="2" xfId="0" applyNumberFormat="1" applyFont="1" applyFill="1" applyBorder="1" applyAlignment="1">
      <alignment horizontal="center" vertical="center" wrapText="1"/>
    </xf>
    <xf numFmtId="165" fontId="15" fillId="2" borderId="2" xfId="0" applyNumberFormat="1" applyFont="1" applyFill="1" applyBorder="1" applyAlignment="1">
      <alignment horizontal="center" vertical="center" wrapText="1"/>
    </xf>
    <xf numFmtId="0" fontId="20"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 fillId="0" borderId="0" xfId="11"/>
    <xf numFmtId="0" fontId="1" fillId="0" borderId="0" xfId="11" applyAlignment="1">
      <alignment horizontal="center"/>
    </xf>
    <xf numFmtId="3" fontId="27" fillId="9" borderId="0" xfId="11" applyNumberFormat="1" applyFont="1" applyFill="1"/>
    <xf numFmtId="0" fontId="28" fillId="0" borderId="0" xfId="11" applyFont="1"/>
    <xf numFmtId="3" fontId="29" fillId="9" borderId="10" xfId="11" applyNumberFormat="1" applyFont="1" applyFill="1" applyBorder="1"/>
    <xf numFmtId="0" fontId="30" fillId="0" borderId="10" xfId="11" applyFont="1" applyBorder="1"/>
    <xf numFmtId="0" fontId="29" fillId="0" borderId="10" xfId="11" applyFont="1" applyBorder="1" applyAlignment="1">
      <alignment horizontal="center"/>
    </xf>
    <xf numFmtId="3" fontId="29" fillId="0" borderId="10" xfId="11" applyNumberFormat="1" applyFont="1" applyFill="1" applyBorder="1"/>
    <xf numFmtId="0" fontId="1" fillId="0" borderId="11" xfId="11" applyBorder="1" applyAlignment="1"/>
    <xf numFmtId="0" fontId="1" fillId="4" borderId="0" xfId="11" applyFill="1"/>
    <xf numFmtId="0" fontId="27" fillId="0" borderId="10" xfId="11" applyFont="1" applyBorder="1" applyAlignment="1">
      <alignment horizontal="center" vertical="center" wrapText="1"/>
    </xf>
    <xf numFmtId="0" fontId="27" fillId="0" borderId="0" xfId="11" applyFont="1" applyAlignment="1">
      <alignment wrapText="1"/>
    </xf>
    <xf numFmtId="0" fontId="27" fillId="0" borderId="0" xfId="11" applyFont="1"/>
    <xf numFmtId="0" fontId="50" fillId="0" borderId="0" xfId="11" applyFont="1"/>
    <xf numFmtId="3" fontId="50" fillId="0" borderId="0" xfId="11" applyNumberFormat="1" applyFont="1"/>
    <xf numFmtId="0" fontId="7" fillId="0" borderId="0" xfId="59"/>
    <xf numFmtId="0" fontId="53" fillId="0" borderId="0" xfId="11" applyFont="1"/>
    <xf numFmtId="0" fontId="1" fillId="0" borderId="0" xfId="11" applyFill="1"/>
    <xf numFmtId="0" fontId="54" fillId="0" borderId="0" xfId="11" applyFont="1"/>
    <xf numFmtId="0" fontId="55" fillId="0" borderId="0" xfId="11" applyFont="1"/>
    <xf numFmtId="0" fontId="53" fillId="0" borderId="0" xfId="59" applyFont="1"/>
    <xf numFmtId="0" fontId="7" fillId="0" borderId="0" xfId="59" applyFont="1"/>
    <xf numFmtId="0" fontId="7" fillId="0" borderId="0" xfId="59" applyFill="1"/>
    <xf numFmtId="41" fontId="51" fillId="0" borderId="21" xfId="67" applyNumberFormat="1" applyFont="1" applyFill="1" applyBorder="1" applyAlignment="1">
      <alignment horizontal="left" vertical="center" wrapText="1"/>
    </xf>
    <xf numFmtId="41" fontId="51" fillId="0" borderId="21" xfId="67" applyNumberFormat="1" applyFont="1" applyFill="1" applyBorder="1" applyAlignment="1">
      <alignment horizontal="center" vertical="center" wrapText="1"/>
    </xf>
    <xf numFmtId="41" fontId="52" fillId="0" borderId="22" xfId="67" applyNumberFormat="1" applyFont="1" applyFill="1" applyBorder="1" applyAlignment="1"/>
    <xf numFmtId="41" fontId="52" fillId="0" borderId="23" xfId="67" applyNumberFormat="1" applyFont="1" applyFill="1" applyBorder="1" applyAlignment="1"/>
    <xf numFmtId="0" fontId="53" fillId="0" borderId="0" xfId="59" applyFont="1" applyFill="1"/>
    <xf numFmtId="41" fontId="51" fillId="0" borderId="10" xfId="67" applyNumberFormat="1" applyFont="1" applyFill="1" applyBorder="1" applyAlignment="1">
      <alignment horizontal="center" vertical="center" wrapText="1"/>
    </xf>
    <xf numFmtId="0" fontId="51" fillId="0" borderId="10" xfId="67" applyNumberFormat="1" applyFont="1" applyFill="1" applyBorder="1" applyAlignment="1">
      <alignment horizontal="center" vertical="center" wrapText="1"/>
    </xf>
    <xf numFmtId="41" fontId="52" fillId="0" borderId="10" xfId="67" applyNumberFormat="1" applyFont="1" applyFill="1" applyBorder="1" applyAlignment="1"/>
    <xf numFmtId="41" fontId="51" fillId="0" borderId="10" xfId="67" applyNumberFormat="1" applyFont="1" applyFill="1" applyBorder="1" applyAlignment="1">
      <alignment horizontal="left" vertical="center" wrapText="1"/>
    </xf>
    <xf numFmtId="0" fontId="7" fillId="0" borderId="10" xfId="59" applyBorder="1"/>
    <xf numFmtId="0" fontId="53" fillId="0" borderId="10" xfId="59" applyFont="1" applyBorder="1"/>
    <xf numFmtId="0" fontId="1" fillId="0" borderId="10" xfId="11" applyBorder="1"/>
    <xf numFmtId="0" fontId="55" fillId="0" borderId="10" xfId="11" applyFont="1" applyBorder="1"/>
    <xf numFmtId="0" fontId="54" fillId="0" borderId="10" xfId="11" applyFont="1" applyBorder="1"/>
    <xf numFmtId="0" fontId="53" fillId="0" borderId="10" xfId="11" applyFont="1" applyBorder="1"/>
    <xf numFmtId="0" fontId="1" fillId="0" borderId="10" xfId="11" applyFill="1" applyBorder="1"/>
    <xf numFmtId="41" fontId="52" fillId="0" borderId="0" xfId="67" applyNumberFormat="1" applyFont="1" applyFill="1" applyBorder="1" applyAlignment="1"/>
    <xf numFmtId="0" fontId="7" fillId="0" borderId="10" xfId="59" applyFont="1" applyBorder="1"/>
    <xf numFmtId="0" fontId="56" fillId="0" borderId="10" xfId="59" applyFont="1" applyFill="1" applyBorder="1"/>
    <xf numFmtId="0" fontId="56" fillId="0" borderId="10" xfId="59" applyFont="1" applyBorder="1" applyAlignment="1">
      <alignment wrapText="1"/>
    </xf>
    <xf numFmtId="41" fontId="7" fillId="0" borderId="10" xfId="59" applyNumberFormat="1" applyBorder="1"/>
    <xf numFmtId="0" fontId="56" fillId="0" borderId="10" xfId="59" applyFont="1" applyBorder="1"/>
    <xf numFmtId="0" fontId="56" fillId="0" borderId="0" xfId="59" applyFont="1"/>
    <xf numFmtId="0" fontId="1" fillId="2" borderId="0" xfId="11" applyFont="1" applyFill="1"/>
    <xf numFmtId="167" fontId="1" fillId="2" borderId="0" xfId="11" applyNumberFormat="1" applyFont="1" applyFill="1"/>
    <xf numFmtId="0" fontId="1" fillId="2" borderId="0" xfId="11" applyFont="1" applyFill="1" applyAlignment="1">
      <alignment horizontal="right"/>
    </xf>
    <xf numFmtId="0" fontId="26" fillId="2" borderId="0" xfId="11" applyFont="1" applyFill="1"/>
    <xf numFmtId="43" fontId="51" fillId="2" borderId="10" xfId="67" applyNumberFormat="1" applyFont="1" applyFill="1" applyBorder="1" applyAlignment="1">
      <alignment horizontal="left" vertical="center" wrapText="1"/>
    </xf>
    <xf numFmtId="41" fontId="51" fillId="2" borderId="10" xfId="67" applyNumberFormat="1" applyFont="1" applyFill="1" applyBorder="1" applyAlignment="1">
      <alignment horizontal="left" vertical="center" wrapText="1"/>
    </xf>
    <xf numFmtId="41" fontId="52" fillId="2" borderId="10" xfId="67" applyNumberFormat="1" applyFont="1" applyFill="1" applyBorder="1" applyAlignment="1">
      <alignment horizontal="left" vertical="center" wrapText="1"/>
    </xf>
    <xf numFmtId="43" fontId="1" fillId="2" borderId="0" xfId="11" applyNumberFormat="1" applyFont="1" applyFill="1"/>
    <xf numFmtId="0" fontId="50" fillId="2" borderId="0" xfId="11" applyFont="1" applyFill="1"/>
    <xf numFmtId="43" fontId="50" fillId="2" borderId="0" xfId="11" applyNumberFormat="1" applyFont="1" applyFill="1"/>
    <xf numFmtId="167" fontId="27" fillId="2" borderId="0" xfId="11" applyNumberFormat="1" applyFont="1" applyFill="1"/>
    <xf numFmtId="41" fontId="1" fillId="2" borderId="0" xfId="11" applyNumberFormat="1" applyFont="1" applyFill="1"/>
    <xf numFmtId="43" fontId="57"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left" vertical="center" wrapText="1"/>
    </xf>
    <xf numFmtId="41" fontId="58" fillId="2" borderId="10" xfId="67" applyNumberFormat="1" applyFont="1" applyFill="1" applyBorder="1" applyAlignment="1">
      <alignment horizontal="left" vertical="center" wrapText="1"/>
    </xf>
    <xf numFmtId="168" fontId="58"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center" vertical="center" wrapText="1"/>
    </xf>
    <xf numFmtId="0" fontId="27" fillId="2" borderId="0" xfId="11" applyFont="1" applyFill="1" applyBorder="1" applyAlignment="1"/>
    <xf numFmtId="0" fontId="27" fillId="2" borderId="0" xfId="11" applyFont="1" applyFill="1" applyBorder="1" applyAlignment="1">
      <alignment horizontal="left"/>
    </xf>
    <xf numFmtId="167" fontId="1" fillId="2" borderId="0" xfId="11" applyNumberFormat="1" applyFont="1" applyFill="1" applyBorder="1"/>
    <xf numFmtId="167" fontId="27" fillId="2" borderId="0" xfId="11" applyNumberFormat="1" applyFont="1" applyFill="1" applyBorder="1"/>
    <xf numFmtId="0" fontId="27" fillId="2" borderId="0" xfId="11" applyFont="1" applyFill="1"/>
    <xf numFmtId="0" fontId="26" fillId="2" borderId="0" xfId="11" applyFont="1" applyFill="1" applyAlignment="1">
      <alignment horizontal="center"/>
    </xf>
    <xf numFmtId="41" fontId="59" fillId="2" borderId="10" xfId="67" applyNumberFormat="1" applyFont="1" applyFill="1" applyBorder="1" applyAlignment="1">
      <alignment horizontal="center" vertical="center" wrapText="1"/>
    </xf>
    <xf numFmtId="41" fontId="51" fillId="2" borderId="10" xfId="67" applyNumberFormat="1" applyFont="1" applyFill="1" applyBorder="1" applyAlignment="1">
      <alignment horizontal="center" vertical="center" wrapText="1"/>
    </xf>
    <xf numFmtId="41" fontId="1" fillId="2" borderId="0" xfId="11" applyNumberFormat="1" applyFont="1" applyFill="1" applyAlignment="1">
      <alignment horizontal="right"/>
    </xf>
    <xf numFmtId="41" fontId="58" fillId="2" borderId="0" xfId="67" applyNumberFormat="1" applyFont="1" applyFill="1" applyBorder="1" applyAlignment="1">
      <alignment horizontal="left" vertical="center" wrapText="1"/>
    </xf>
    <xf numFmtId="41" fontId="57" fillId="2" borderId="0" xfId="67" applyNumberFormat="1" applyFont="1" applyFill="1" applyBorder="1" applyAlignment="1">
      <alignment horizontal="left" vertical="center" wrapText="1"/>
    </xf>
    <xf numFmtId="169" fontId="60" fillId="2" borderId="10" xfId="47" applyNumberFormat="1" applyFont="1" applyFill="1" applyBorder="1" applyAlignment="1">
      <alignment horizontal="center"/>
    </xf>
    <xf numFmtId="0" fontId="58" fillId="2" borderId="10" xfId="68" applyFont="1" applyFill="1" applyBorder="1" applyAlignment="1"/>
    <xf numFmtId="0" fontId="62" fillId="2" borderId="10" xfId="77" applyFont="1" applyFill="1" applyBorder="1"/>
    <xf numFmtId="0" fontId="64" fillId="0" borderId="0" xfId="11" applyFont="1"/>
    <xf numFmtId="0" fontId="65" fillId="0" borderId="0" xfId="11" applyFont="1"/>
    <xf numFmtId="169" fontId="60" fillId="2" borderId="24" xfId="47" applyNumberFormat="1" applyFont="1" applyFill="1" applyBorder="1" applyAlignment="1">
      <alignment horizontal="center"/>
    </xf>
    <xf numFmtId="0" fontId="58" fillId="2" borderId="25" xfId="68" applyFont="1" applyFill="1" applyBorder="1" applyAlignment="1"/>
    <xf numFmtId="169" fontId="61" fillId="2" borderId="26" xfId="77" applyNumberFormat="1" applyFont="1" applyFill="1" applyBorder="1" applyAlignment="1">
      <alignment horizontal="center"/>
    </xf>
    <xf numFmtId="0" fontId="62" fillId="2" borderId="27" xfId="77" applyFont="1" applyFill="1" applyBorder="1"/>
    <xf numFmtId="169" fontId="60" fillId="2" borderId="24" xfId="47" applyNumberFormat="1" applyFont="1" applyFill="1" applyBorder="1" applyAlignment="1">
      <alignment horizontal="left"/>
    </xf>
    <xf numFmtId="169" fontId="60" fillId="2" borderId="24" xfId="47" applyNumberFormat="1" applyFont="1" applyFill="1" applyBorder="1" applyAlignment="1"/>
    <xf numFmtId="170" fontId="50" fillId="0" borderId="0" xfId="11" applyNumberFormat="1" applyFont="1"/>
    <xf numFmtId="169" fontId="66" fillId="2" borderId="24" xfId="47" applyNumberFormat="1" applyFont="1" applyFill="1" applyBorder="1" applyAlignment="1">
      <alignment horizontal="left"/>
    </xf>
    <xf numFmtId="169" fontId="66" fillId="2" borderId="24" xfId="47" applyNumberFormat="1" applyFont="1" applyFill="1" applyBorder="1" applyAlignment="1">
      <alignment horizontal="center"/>
    </xf>
    <xf numFmtId="0" fontId="26" fillId="0" borderId="0" xfId="11" applyFont="1"/>
    <xf numFmtId="41" fontId="53" fillId="0" borderId="0" xfId="59" applyNumberFormat="1" applyFont="1"/>
    <xf numFmtId="0" fontId="63" fillId="0" borderId="0" xfId="11" applyFont="1"/>
    <xf numFmtId="0" fontId="63" fillId="0" borderId="0" xfId="11" applyFont="1" applyFill="1"/>
    <xf numFmtId="0" fontId="67" fillId="2" borderId="0" xfId="0" applyFont="1" applyFill="1" applyBorder="1" applyAlignment="1">
      <alignment horizontal="center" vertical="center" wrapText="1"/>
    </xf>
    <xf numFmtId="0" fontId="68" fillId="7" borderId="2" xfId="0" applyFont="1" applyFill="1" applyBorder="1" applyAlignment="1">
      <alignment horizontal="center" vertical="center" wrapText="1"/>
    </xf>
    <xf numFmtId="49" fontId="69" fillId="7" borderId="2" xfId="0" applyNumberFormat="1" applyFont="1" applyFill="1" applyBorder="1" applyAlignment="1">
      <alignment horizontal="center" vertical="center" wrapText="1"/>
    </xf>
    <xf numFmtId="0" fontId="70" fillId="7" borderId="2" xfId="0" applyFont="1" applyFill="1" applyBorder="1" applyAlignment="1">
      <alignment vertical="center" wrapText="1"/>
    </xf>
    <xf numFmtId="165" fontId="71" fillId="7" borderId="2" xfId="0" applyNumberFormat="1" applyFont="1" applyFill="1" applyBorder="1" applyAlignment="1">
      <alignment horizontal="center" vertical="center" wrapText="1"/>
    </xf>
    <xf numFmtId="165" fontId="68" fillId="7" borderId="2" xfId="0" applyNumberFormat="1" applyFont="1" applyFill="1" applyBorder="1" applyAlignment="1">
      <alignment horizontal="center" vertical="center" wrapText="1"/>
    </xf>
    <xf numFmtId="0" fontId="67" fillId="2" borderId="0" xfId="0" applyFont="1" applyFill="1" applyAlignment="1">
      <alignment vertical="center" wrapText="1"/>
    </xf>
    <xf numFmtId="0" fontId="17"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57" fillId="2" borderId="0" xfId="68" applyFont="1" applyFill="1" applyBorder="1" applyAlignment="1">
      <alignment horizontal="center" vertical="center" wrapText="1"/>
    </xf>
    <xf numFmtId="0" fontId="1" fillId="2" borderId="0" xfId="11" applyFont="1" applyFill="1" applyAlignment="1">
      <alignment horizontal="right"/>
    </xf>
  </cellXfs>
  <cellStyles count="78">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10" xfId="40"/>
    <cellStyle name="Comma 11" xfId="41"/>
    <cellStyle name="Comma 12" xfId="12"/>
    <cellStyle name="Comma 2" xfId="1"/>
    <cellStyle name="Comma 3" xfId="2"/>
    <cellStyle name="Comma 3 2" xfId="42"/>
    <cellStyle name="Comma 4" xfId="8"/>
    <cellStyle name="Comma 4 2" xfId="43"/>
    <cellStyle name="Comma 5" xfId="10"/>
    <cellStyle name="Comma 5 2" xfId="44"/>
    <cellStyle name="Comma 6" xfId="45"/>
    <cellStyle name="Comma 7" xfId="46"/>
    <cellStyle name="Comma 8" xfId="47"/>
    <cellStyle name="Comma 9" xfId="48"/>
    <cellStyle name="Currency 2" xfId="49"/>
    <cellStyle name="Explanatory Text 2" xfId="50"/>
    <cellStyle name="Good 2" xfId="51"/>
    <cellStyle name="Heading 1 2" xfId="52"/>
    <cellStyle name="Heading 2 2" xfId="53"/>
    <cellStyle name="Heading 3 2" xfId="54"/>
    <cellStyle name="Heading 4 2" xfId="55"/>
    <cellStyle name="Input 2" xfId="56"/>
    <cellStyle name="Linked Cell 2" xfId="57"/>
    <cellStyle name="Neutral 2" xfId="58"/>
    <cellStyle name="Normal" xfId="0" builtinId="0"/>
    <cellStyle name="Normal 2" xfId="3"/>
    <cellStyle name="Normal 2 2" xfId="4"/>
    <cellStyle name="Normal 2 2 2" xfId="59"/>
    <cellStyle name="Normal 2 3" xfId="60"/>
    <cellStyle name="Normal 2 4" xfId="61"/>
    <cellStyle name="Normal 2 5" xfId="62"/>
    <cellStyle name="Normal 2_sashtato 2009" xfId="63"/>
    <cellStyle name="Normal 3" xfId="5"/>
    <cellStyle name="Normal 3 2" xfId="64"/>
    <cellStyle name="Normal 4" xfId="6"/>
    <cellStyle name="Normal 5" xfId="9"/>
    <cellStyle name="Normal 6" xfId="11"/>
    <cellStyle name="Normal 6 2" xfId="77"/>
    <cellStyle name="Normal 7" xfId="65"/>
    <cellStyle name="Normal 8" xfId="66"/>
    <cellStyle name="Normal_01_IANVARI" xfId="67"/>
    <cellStyle name="Normal_samushao_rai_money" xfId="68"/>
    <cellStyle name="Note 2" xfId="69"/>
    <cellStyle name="Output 2" xfId="70"/>
    <cellStyle name="Percent 2" xfId="7"/>
    <cellStyle name="Percent 2 2" xfId="71"/>
    <cellStyle name="Percent 3" xfId="72"/>
    <cellStyle name="Percent 4" xfId="73"/>
    <cellStyle name="Title 2" xfId="74"/>
    <cellStyle name="Total 2" xfId="75"/>
    <cellStyle name="Warning Text 2"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T213"/>
  <sheetViews>
    <sheetView view="pageBreakPreview" zoomScale="73" zoomScaleNormal="100" zoomScaleSheetLayoutView="73" workbookViewId="0">
      <pane xSplit="4" ySplit="8" topLeftCell="E41" activePane="bottomRight" state="frozen"/>
      <selection pane="topRight" activeCell="E1" sqref="E1"/>
      <selection pane="bottomLeft" activeCell="A8" sqref="A8"/>
      <selection pane="bottomRight" activeCell="X32" sqref="X32"/>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17" style="2" customWidth="1"/>
    <col min="6" max="6" width="17.7109375" style="2" customWidth="1"/>
    <col min="7" max="7" width="14.42578125" style="2" customWidth="1"/>
    <col min="8" max="8" width="19.42578125" style="2"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16384" width="9.140625" style="2"/>
  </cols>
  <sheetData>
    <row r="3" spans="1:20" ht="31.5" customHeight="1" x14ac:dyDescent="0.25">
      <c r="B3" s="155" t="s">
        <v>399</v>
      </c>
      <c r="C3" s="155"/>
      <c r="D3" s="155"/>
      <c r="E3" s="155"/>
      <c r="F3" s="155"/>
      <c r="G3" s="155"/>
      <c r="H3" s="155"/>
      <c r="I3" s="155"/>
      <c r="J3" s="155"/>
      <c r="K3" s="155"/>
      <c r="L3" s="155"/>
      <c r="M3" s="155"/>
      <c r="N3" s="155"/>
      <c r="O3" s="155"/>
      <c r="P3" s="155"/>
      <c r="Q3" s="155"/>
      <c r="R3" s="155"/>
      <c r="S3" s="155"/>
      <c r="T3" s="155"/>
    </row>
    <row r="5" spans="1:20" ht="17.25" x14ac:dyDescent="0.25">
      <c r="B5" s="29"/>
      <c r="C5" s="29"/>
      <c r="D5" s="30"/>
      <c r="E5" s="31"/>
      <c r="F5" s="30"/>
      <c r="G5" s="30"/>
      <c r="H5" s="30"/>
      <c r="I5" s="30"/>
      <c r="J5" s="30"/>
      <c r="K5" s="30"/>
      <c r="L5" s="30"/>
      <c r="M5" s="30"/>
      <c r="N5" s="30"/>
      <c r="O5" s="30"/>
      <c r="P5" s="29"/>
      <c r="Q5" s="30"/>
      <c r="R5" s="30"/>
      <c r="S5" s="154" t="s">
        <v>398</v>
      </c>
      <c r="T5" s="154"/>
    </row>
    <row r="6" spans="1:20" ht="29.25" customHeight="1" x14ac:dyDescent="0.25">
      <c r="A6" s="156"/>
      <c r="B6" s="157" t="s">
        <v>0</v>
      </c>
      <c r="C6" s="157" t="s">
        <v>1</v>
      </c>
      <c r="D6" s="157" t="s">
        <v>2</v>
      </c>
      <c r="E6" s="160" t="s">
        <v>12</v>
      </c>
      <c r="F6" s="161"/>
      <c r="G6" s="161"/>
      <c r="H6" s="161"/>
      <c r="I6" s="161"/>
      <c r="J6" s="161"/>
      <c r="K6" s="161"/>
      <c r="L6" s="161"/>
      <c r="M6" s="161"/>
      <c r="N6" s="161"/>
      <c r="O6" s="161"/>
      <c r="P6" s="161"/>
      <c r="Q6" s="161"/>
      <c r="R6" s="161"/>
      <c r="S6" s="161"/>
      <c r="T6" s="162"/>
    </row>
    <row r="7" spans="1:20" ht="30.75" customHeight="1" x14ac:dyDescent="0.25">
      <c r="A7" s="156"/>
      <c r="B7" s="158"/>
      <c r="C7" s="158"/>
      <c r="D7" s="158"/>
      <c r="E7" s="163" t="s">
        <v>3</v>
      </c>
      <c r="F7" s="164"/>
      <c r="G7" s="164"/>
      <c r="H7" s="165"/>
      <c r="I7" s="163" t="s">
        <v>4</v>
      </c>
      <c r="J7" s="164"/>
      <c r="K7" s="164"/>
      <c r="L7" s="165"/>
      <c r="M7" s="163" t="s">
        <v>5</v>
      </c>
      <c r="N7" s="164"/>
      <c r="O7" s="164"/>
      <c r="P7" s="165"/>
      <c r="Q7" s="163" t="s">
        <v>367</v>
      </c>
      <c r="R7" s="164"/>
      <c r="S7" s="164"/>
      <c r="T7" s="165"/>
    </row>
    <row r="8" spans="1:20" ht="120.75" x14ac:dyDescent="0.25">
      <c r="A8" s="156"/>
      <c r="B8" s="159"/>
      <c r="C8" s="159"/>
      <c r="D8" s="159"/>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row>
    <row r="9" spans="1:20"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 si="1">K10+K29+K59+K199+K201</f>
        <v>419</v>
      </c>
      <c r="L9" s="37">
        <f t="shared" ref="L9" si="2">L10+L29+L59+L199+L201</f>
        <v>981</v>
      </c>
      <c r="M9" s="37">
        <f>SUM(N9:P9)</f>
        <v>3574086</v>
      </c>
      <c r="N9" s="37">
        <f>N10+N29+N59+N199+N201</f>
        <v>3573065</v>
      </c>
      <c r="O9" s="37">
        <f t="shared" ref="O9" si="3">O10+O29+O59+O199+O201</f>
        <v>0</v>
      </c>
      <c r="P9" s="37">
        <f t="shared" ref="P9" si="4">P10+P29+P59+P199+P201</f>
        <v>1021</v>
      </c>
      <c r="Q9" s="37">
        <f>SUM(R9:T9)</f>
        <v>3629006</v>
      </c>
      <c r="R9" s="37">
        <f>R10+R29+R59+R199+R201</f>
        <v>3627935</v>
      </c>
      <c r="S9" s="37">
        <f t="shared" ref="S9" si="5">S10+S29+S59+S199+S201</f>
        <v>0</v>
      </c>
      <c r="T9" s="37">
        <f t="shared" ref="T9" si="6">T10+T29+T59+T199+T201</f>
        <v>1071</v>
      </c>
    </row>
    <row r="10" spans="1:20" s="10" customFormat="1" ht="34.5" hidden="1" x14ac:dyDescent="0.25">
      <c r="A10" s="9"/>
      <c r="B10" s="38" t="s">
        <v>9</v>
      </c>
      <c r="C10" s="39"/>
      <c r="D10" s="40" t="s">
        <v>19</v>
      </c>
      <c r="E10" s="41">
        <f>SUM(F10:H10)</f>
        <v>60748</v>
      </c>
      <c r="F10" s="41">
        <f>F11+F15+F19+F21+F25+F27</f>
        <v>59215</v>
      </c>
      <c r="G10" s="41">
        <f t="shared" ref="G10:H10" si="7">G11+G15+G19+G21+G25+G27</f>
        <v>582</v>
      </c>
      <c r="H10" s="41">
        <f t="shared" si="7"/>
        <v>951</v>
      </c>
      <c r="I10" s="41">
        <f>SUM(J10:L10)</f>
        <v>63995</v>
      </c>
      <c r="J10" s="41">
        <f>J11+J15+J19+J21+J25+J27</f>
        <v>62595</v>
      </c>
      <c r="K10" s="41">
        <f t="shared" ref="K10" si="8">K11+K15+K19+K21+K25+K27</f>
        <v>419</v>
      </c>
      <c r="L10" s="41">
        <f t="shared" ref="L10" si="9">L11+L15+L19+L21+L25+L27</f>
        <v>981</v>
      </c>
      <c r="M10" s="41">
        <f>SUM(N10:P10)</f>
        <v>63686</v>
      </c>
      <c r="N10" s="41">
        <f>N11+N15+N19+N21+N25+N27</f>
        <v>62665</v>
      </c>
      <c r="O10" s="41">
        <f t="shared" ref="O10:P10" si="10">O11+O15+O19+O21+O25+O27</f>
        <v>0</v>
      </c>
      <c r="P10" s="41">
        <f t="shared" si="10"/>
        <v>1021</v>
      </c>
      <c r="Q10" s="41">
        <f>SUM(R10:T10)</f>
        <v>63906</v>
      </c>
      <c r="R10" s="41">
        <f t="shared" ref="R10:T10" si="11">R11+R15+R19+R21+R25+R27</f>
        <v>62835</v>
      </c>
      <c r="S10" s="41">
        <f t="shared" si="11"/>
        <v>0</v>
      </c>
      <c r="T10" s="41">
        <f t="shared" si="11"/>
        <v>1071</v>
      </c>
    </row>
    <row r="11" spans="1:20" s="4" customFormat="1" ht="34.5" hidden="1" x14ac:dyDescent="0.25">
      <c r="A11" s="3"/>
      <c r="B11" s="42" t="s">
        <v>10</v>
      </c>
      <c r="C11" s="43"/>
      <c r="D11" s="44" t="s">
        <v>30</v>
      </c>
      <c r="E11" s="45">
        <f t="shared" ref="E11:E60" si="12">F11+G11+H11</f>
        <v>10500</v>
      </c>
      <c r="F11" s="46">
        <f>SUM(F12:F14)</f>
        <v>10500</v>
      </c>
      <c r="G11" s="46">
        <f t="shared" ref="G11:J11" si="13">SUM(G12:G14)</f>
        <v>0</v>
      </c>
      <c r="H11" s="46">
        <f t="shared" si="13"/>
        <v>0</v>
      </c>
      <c r="I11" s="45">
        <f t="shared" ref="I11:I60" si="14">SUM(J11:L11)</f>
        <v>10500</v>
      </c>
      <c r="J11" s="46">
        <f t="shared" si="13"/>
        <v>10500</v>
      </c>
      <c r="K11" s="45">
        <f t="shared" ref="K11:L11" si="15">SUM(K12:K14)</f>
        <v>0</v>
      </c>
      <c r="L11" s="45">
        <f t="shared" si="15"/>
        <v>0</v>
      </c>
      <c r="M11" s="45">
        <f t="shared" ref="M11:M60" si="16">SUM(N11:P11)</f>
        <v>10500</v>
      </c>
      <c r="N11" s="45">
        <f>SUM(N12:N14)</f>
        <v>10500</v>
      </c>
      <c r="O11" s="45">
        <f t="shared" ref="O11:P11" si="17">SUM(O12:O14)</f>
        <v>0</v>
      </c>
      <c r="P11" s="45">
        <f t="shared" si="17"/>
        <v>0</v>
      </c>
      <c r="Q11" s="45">
        <f t="shared" ref="Q11:Q60" si="18">SUM(R11:T11)</f>
        <v>10500</v>
      </c>
      <c r="R11" s="45">
        <f>SUM(R12:R14)</f>
        <v>10500</v>
      </c>
      <c r="S11" s="45">
        <f t="shared" ref="S11:T11" si="19">SUM(S12:S14)</f>
        <v>0</v>
      </c>
      <c r="T11" s="45">
        <f t="shared" si="19"/>
        <v>0</v>
      </c>
    </row>
    <row r="12" spans="1:20" s="12" customFormat="1" ht="34.5" hidden="1" x14ac:dyDescent="0.25">
      <c r="A12" s="11"/>
      <c r="B12" s="47"/>
      <c r="C12" s="48" t="s">
        <v>6</v>
      </c>
      <c r="D12" s="49" t="s">
        <v>16</v>
      </c>
      <c r="E12" s="45">
        <f t="shared" si="12"/>
        <v>5370</v>
      </c>
      <c r="F12" s="50">
        <v>5370</v>
      </c>
      <c r="G12" s="50">
        <v>0</v>
      </c>
      <c r="H12" s="50">
        <v>0</v>
      </c>
      <c r="I12" s="45">
        <f t="shared" si="14"/>
        <v>5370</v>
      </c>
      <c r="J12" s="50">
        <v>5370</v>
      </c>
      <c r="K12" s="50">
        <v>0</v>
      </c>
      <c r="L12" s="50">
        <v>0</v>
      </c>
      <c r="M12" s="45">
        <f t="shared" si="16"/>
        <v>5370</v>
      </c>
      <c r="N12" s="50">
        <v>5370</v>
      </c>
      <c r="O12" s="50">
        <v>0</v>
      </c>
      <c r="P12" s="50">
        <v>0</v>
      </c>
      <c r="Q12" s="45">
        <f t="shared" si="18"/>
        <v>5370</v>
      </c>
      <c r="R12" s="50">
        <v>5370</v>
      </c>
      <c r="S12" s="50">
        <v>0</v>
      </c>
      <c r="T12" s="50">
        <v>0</v>
      </c>
    </row>
    <row r="13" spans="1:20" s="12" customFormat="1" ht="34.5" hidden="1" x14ac:dyDescent="0.25">
      <c r="A13" s="11"/>
      <c r="B13" s="47"/>
      <c r="C13" s="48" t="s">
        <v>7</v>
      </c>
      <c r="D13" s="49" t="s">
        <v>17</v>
      </c>
      <c r="E13" s="45">
        <f t="shared" si="12"/>
        <v>2360</v>
      </c>
      <c r="F13" s="50">
        <v>2360</v>
      </c>
      <c r="G13" s="50">
        <v>0</v>
      </c>
      <c r="H13" s="50">
        <v>0</v>
      </c>
      <c r="I13" s="45">
        <f t="shared" si="14"/>
        <v>2360</v>
      </c>
      <c r="J13" s="50">
        <v>2360</v>
      </c>
      <c r="K13" s="50">
        <v>0</v>
      </c>
      <c r="L13" s="50">
        <v>0</v>
      </c>
      <c r="M13" s="45">
        <f t="shared" si="16"/>
        <v>2360</v>
      </c>
      <c r="N13" s="50">
        <v>2360</v>
      </c>
      <c r="O13" s="50">
        <v>0</v>
      </c>
      <c r="P13" s="50">
        <v>0</v>
      </c>
      <c r="Q13" s="45">
        <f t="shared" si="18"/>
        <v>2360</v>
      </c>
      <c r="R13" s="50">
        <v>2360</v>
      </c>
      <c r="S13" s="50">
        <v>0</v>
      </c>
      <c r="T13" s="50">
        <v>0</v>
      </c>
    </row>
    <row r="14" spans="1:20" s="12" customFormat="1" ht="17.25" hidden="1" x14ac:dyDescent="0.25">
      <c r="A14" s="11"/>
      <c r="B14" s="47"/>
      <c r="C14" s="48" t="s">
        <v>8</v>
      </c>
      <c r="D14" s="49" t="s">
        <v>18</v>
      </c>
      <c r="E14" s="45">
        <f t="shared" si="12"/>
        <v>2770</v>
      </c>
      <c r="F14" s="50">
        <v>2770</v>
      </c>
      <c r="G14" s="50">
        <v>0</v>
      </c>
      <c r="H14" s="50">
        <v>0</v>
      </c>
      <c r="I14" s="45">
        <f t="shared" si="14"/>
        <v>2770</v>
      </c>
      <c r="J14" s="50">
        <v>2770</v>
      </c>
      <c r="K14" s="50">
        <v>0</v>
      </c>
      <c r="L14" s="50">
        <v>0</v>
      </c>
      <c r="M14" s="45">
        <f t="shared" si="16"/>
        <v>2770</v>
      </c>
      <c r="N14" s="50">
        <v>2770</v>
      </c>
      <c r="O14" s="50">
        <v>0</v>
      </c>
      <c r="P14" s="50">
        <v>0</v>
      </c>
      <c r="Q14" s="45">
        <f t="shared" si="18"/>
        <v>2770</v>
      </c>
      <c r="R14" s="50">
        <v>2770</v>
      </c>
      <c r="S14" s="50">
        <v>0</v>
      </c>
      <c r="T14" s="50">
        <v>0</v>
      </c>
    </row>
    <row r="15" spans="1:20" s="21" customFormat="1" ht="17.25" hidden="1" x14ac:dyDescent="0.25">
      <c r="A15" s="20"/>
      <c r="B15" s="42" t="s">
        <v>20</v>
      </c>
      <c r="C15" s="43"/>
      <c r="D15" s="44" t="s">
        <v>26</v>
      </c>
      <c r="E15" s="45">
        <f>SUM(F15:H15)</f>
        <v>3650</v>
      </c>
      <c r="F15" s="46">
        <f t="shared" ref="F15:T15" si="20">F16+F17+F18</f>
        <v>3650</v>
      </c>
      <c r="G15" s="46">
        <f t="shared" si="20"/>
        <v>0</v>
      </c>
      <c r="H15" s="46">
        <f t="shared" si="20"/>
        <v>0</v>
      </c>
      <c r="I15" s="45">
        <f>SUM(J15:L15)</f>
        <v>3760</v>
      </c>
      <c r="J15" s="46">
        <f>SUM(J16:J18)</f>
        <v>3760</v>
      </c>
      <c r="K15" s="46">
        <f t="shared" ref="K15:L15" si="21">SUM(K16:K18)</f>
        <v>0</v>
      </c>
      <c r="L15" s="46">
        <f t="shared" si="21"/>
        <v>0</v>
      </c>
      <c r="M15" s="45">
        <f>SUM(N15:P15)</f>
        <v>3760</v>
      </c>
      <c r="N15" s="46">
        <f>SUM(N16:N18)</f>
        <v>3760</v>
      </c>
      <c r="O15" s="46">
        <f t="shared" ref="O15:P15" si="22">SUM(O16:O18)</f>
        <v>0</v>
      </c>
      <c r="P15" s="46">
        <f t="shared" si="22"/>
        <v>0</v>
      </c>
      <c r="Q15" s="45">
        <f t="shared" si="18"/>
        <v>3760</v>
      </c>
      <c r="R15" s="46">
        <f t="shared" si="20"/>
        <v>3760</v>
      </c>
      <c r="S15" s="46">
        <f t="shared" si="20"/>
        <v>0</v>
      </c>
      <c r="T15" s="46">
        <f t="shared" si="20"/>
        <v>0</v>
      </c>
    </row>
    <row r="16" spans="1:20" s="23" customFormat="1" ht="17.25" hidden="1" x14ac:dyDescent="0.25">
      <c r="A16" s="22"/>
      <c r="B16" s="47"/>
      <c r="C16" s="48" t="s">
        <v>22</v>
      </c>
      <c r="D16" s="49" t="s">
        <v>27</v>
      </c>
      <c r="E16" s="45">
        <f t="shared" ref="E16:E18" si="23">SUM(F16:H16)</f>
        <v>3340</v>
      </c>
      <c r="F16" s="50">
        <v>3340</v>
      </c>
      <c r="G16" s="50">
        <v>0</v>
      </c>
      <c r="H16" s="50">
        <v>0</v>
      </c>
      <c r="I16" s="45">
        <f t="shared" ref="I16:I18" si="24">SUM(J16:L16)</f>
        <v>3441</v>
      </c>
      <c r="J16" s="50">
        <v>3441</v>
      </c>
      <c r="K16" s="50">
        <v>0</v>
      </c>
      <c r="L16" s="50">
        <v>0</v>
      </c>
      <c r="M16" s="45">
        <f t="shared" ref="M16:M18" si="25">SUM(N16:P16)</f>
        <v>3441</v>
      </c>
      <c r="N16" s="50">
        <v>3441</v>
      </c>
      <c r="O16" s="50">
        <v>0</v>
      </c>
      <c r="P16" s="50">
        <v>0</v>
      </c>
      <c r="Q16" s="45">
        <f t="shared" si="18"/>
        <v>3441</v>
      </c>
      <c r="R16" s="50">
        <v>3441</v>
      </c>
      <c r="S16" s="50">
        <v>0</v>
      </c>
      <c r="T16" s="50">
        <v>0</v>
      </c>
    </row>
    <row r="17" spans="1:20" s="23" customFormat="1" ht="17.25" hidden="1" x14ac:dyDescent="0.25">
      <c r="A17" s="22"/>
      <c r="B17" s="47"/>
      <c r="C17" s="48" t="s">
        <v>23</v>
      </c>
      <c r="D17" s="49" t="s">
        <v>28</v>
      </c>
      <c r="E17" s="45">
        <f t="shared" si="23"/>
        <v>169</v>
      </c>
      <c r="F17" s="50">
        <v>169</v>
      </c>
      <c r="G17" s="50">
        <v>0</v>
      </c>
      <c r="H17" s="50">
        <v>0</v>
      </c>
      <c r="I17" s="45">
        <f t="shared" si="24"/>
        <v>174</v>
      </c>
      <c r="J17" s="50">
        <v>174</v>
      </c>
      <c r="K17" s="50">
        <v>0</v>
      </c>
      <c r="L17" s="50">
        <v>0</v>
      </c>
      <c r="M17" s="45">
        <f t="shared" si="25"/>
        <v>174</v>
      </c>
      <c r="N17" s="50">
        <v>174</v>
      </c>
      <c r="O17" s="50">
        <v>0</v>
      </c>
      <c r="P17" s="50">
        <v>0</v>
      </c>
      <c r="Q17" s="45">
        <f t="shared" si="18"/>
        <v>174</v>
      </c>
      <c r="R17" s="50">
        <v>174</v>
      </c>
      <c r="S17" s="50">
        <v>0</v>
      </c>
      <c r="T17" s="50">
        <v>0</v>
      </c>
    </row>
    <row r="18" spans="1:20" s="23" customFormat="1" ht="34.5" hidden="1" x14ac:dyDescent="0.25">
      <c r="A18" s="22"/>
      <c r="B18" s="47"/>
      <c r="C18" s="48" t="s">
        <v>24</v>
      </c>
      <c r="D18" s="49" t="s">
        <v>29</v>
      </c>
      <c r="E18" s="45">
        <f t="shared" si="23"/>
        <v>141</v>
      </c>
      <c r="F18" s="50">
        <v>141</v>
      </c>
      <c r="G18" s="50">
        <v>0</v>
      </c>
      <c r="H18" s="50">
        <v>0</v>
      </c>
      <c r="I18" s="45">
        <f t="shared" si="24"/>
        <v>145</v>
      </c>
      <c r="J18" s="50">
        <v>145</v>
      </c>
      <c r="K18" s="50">
        <v>0</v>
      </c>
      <c r="L18" s="50">
        <v>0</v>
      </c>
      <c r="M18" s="45">
        <f t="shared" si="25"/>
        <v>145</v>
      </c>
      <c r="N18" s="50">
        <v>145</v>
      </c>
      <c r="O18" s="50">
        <v>0</v>
      </c>
      <c r="P18" s="50">
        <v>0</v>
      </c>
      <c r="Q18" s="45">
        <f t="shared" si="18"/>
        <v>145</v>
      </c>
      <c r="R18" s="50">
        <v>145</v>
      </c>
      <c r="S18" s="50">
        <v>0</v>
      </c>
      <c r="T18" s="50">
        <v>0</v>
      </c>
    </row>
    <row r="19" spans="1:20" s="23" customFormat="1" ht="34.5" hidden="1" x14ac:dyDescent="0.25">
      <c r="A19" s="24"/>
      <c r="B19" s="42" t="s">
        <v>25</v>
      </c>
      <c r="C19" s="43"/>
      <c r="D19" s="44" t="s">
        <v>36</v>
      </c>
      <c r="E19" s="45">
        <f>SUM(F19:H19)</f>
        <v>9850</v>
      </c>
      <c r="F19" s="46">
        <f t="shared" ref="F19:H19" si="26">F20</f>
        <v>9200</v>
      </c>
      <c r="G19" s="46">
        <f t="shared" si="26"/>
        <v>0</v>
      </c>
      <c r="H19" s="46">
        <f t="shared" si="26"/>
        <v>650</v>
      </c>
      <c r="I19" s="45">
        <f>SUM(J19:L19)</f>
        <v>13080</v>
      </c>
      <c r="J19" s="46">
        <f>SUM(J20)</f>
        <v>12400</v>
      </c>
      <c r="K19" s="46">
        <f t="shared" ref="K19:L19" si="27">SUM(K20)</f>
        <v>0</v>
      </c>
      <c r="L19" s="46">
        <f t="shared" si="27"/>
        <v>680</v>
      </c>
      <c r="M19" s="45">
        <f>SUM(N19:P19)</f>
        <v>13120</v>
      </c>
      <c r="N19" s="46">
        <f t="shared" ref="N19" si="28">SUM(N20)</f>
        <v>12400</v>
      </c>
      <c r="O19" s="46">
        <f t="shared" ref="O19:P19" si="29">SUM(O20)</f>
        <v>0</v>
      </c>
      <c r="P19" s="46">
        <f t="shared" si="29"/>
        <v>720</v>
      </c>
      <c r="Q19" s="45">
        <f>SUM(R19:T19)</f>
        <v>13270</v>
      </c>
      <c r="R19" s="46">
        <f t="shared" ref="R19:S19" si="30">SUM(R20)</f>
        <v>12500</v>
      </c>
      <c r="S19" s="46">
        <f t="shared" si="30"/>
        <v>0</v>
      </c>
      <c r="T19" s="46">
        <f t="shared" ref="T19" si="31">SUM(T20)</f>
        <v>770</v>
      </c>
    </row>
    <row r="20" spans="1:20" s="21" customFormat="1" ht="17.25" hidden="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6"/>
        <v>13120</v>
      </c>
      <c r="N20" s="50">
        <v>12400</v>
      </c>
      <c r="O20" s="50">
        <v>0</v>
      </c>
      <c r="P20" s="50">
        <v>720</v>
      </c>
      <c r="Q20" s="45">
        <f t="shared" si="18"/>
        <v>13270</v>
      </c>
      <c r="R20" s="50">
        <v>12500</v>
      </c>
      <c r="S20" s="50">
        <v>0</v>
      </c>
      <c r="T20" s="50">
        <v>770</v>
      </c>
    </row>
    <row r="21" spans="1:20" s="1" customFormat="1" ht="34.5" hidden="1" x14ac:dyDescent="0.25">
      <c r="A21" s="18"/>
      <c r="B21" s="42" t="s">
        <v>38</v>
      </c>
      <c r="C21" s="43"/>
      <c r="D21" s="44" t="s">
        <v>41</v>
      </c>
      <c r="E21" s="45">
        <f>SUM(F21:H21)</f>
        <v>25993</v>
      </c>
      <c r="F21" s="46">
        <f>SUM(F22:F24)</f>
        <v>25985</v>
      </c>
      <c r="G21" s="46">
        <f t="shared" ref="G21:H21" si="32">SUM(G22:G24)</f>
        <v>0</v>
      </c>
      <c r="H21" s="46">
        <f t="shared" si="32"/>
        <v>8</v>
      </c>
      <c r="I21" s="45">
        <f>SUM(J21:L21)</f>
        <v>25993</v>
      </c>
      <c r="J21" s="46">
        <f>SUM(J22:J24)</f>
        <v>25985</v>
      </c>
      <c r="K21" s="46">
        <f t="shared" ref="K21:L21" si="33">SUM(K22:K24)</f>
        <v>0</v>
      </c>
      <c r="L21" s="46">
        <f t="shared" si="33"/>
        <v>8</v>
      </c>
      <c r="M21" s="45">
        <f>SUM(N21:P21)</f>
        <v>25993</v>
      </c>
      <c r="N21" s="46">
        <f>SUM(N22:N24)</f>
        <v>25985</v>
      </c>
      <c r="O21" s="46">
        <f t="shared" ref="O21:P21" si="34">SUM(O22:O24)</f>
        <v>0</v>
      </c>
      <c r="P21" s="46">
        <f t="shared" si="34"/>
        <v>8</v>
      </c>
      <c r="Q21" s="45">
        <f>SUM(R21:T21)</f>
        <v>25993</v>
      </c>
      <c r="R21" s="46">
        <f>SUM(R22:R24)</f>
        <v>25985</v>
      </c>
      <c r="S21" s="46">
        <f t="shared" ref="S21:T21" si="35">SUM(S22:S24)</f>
        <v>0</v>
      </c>
      <c r="T21" s="46">
        <f t="shared" si="35"/>
        <v>8</v>
      </c>
    </row>
    <row r="22" spans="1:20" s="12" customFormat="1" ht="69" hidden="1" x14ac:dyDescent="0.25">
      <c r="A22" s="11"/>
      <c r="B22" s="47"/>
      <c r="C22" s="48" t="s">
        <v>44</v>
      </c>
      <c r="D22" s="49" t="s">
        <v>42</v>
      </c>
      <c r="E22" s="45">
        <f t="shared" ref="E22:E24" si="36">SUM(F22:H22)</f>
        <v>12013</v>
      </c>
      <c r="F22" s="50">
        <v>12005</v>
      </c>
      <c r="G22" s="50">
        <v>0</v>
      </c>
      <c r="H22" s="50">
        <v>8</v>
      </c>
      <c r="I22" s="45">
        <f t="shared" ref="I22:I24" si="37">SUM(J22:L22)</f>
        <v>12013</v>
      </c>
      <c r="J22" s="50">
        <v>12005</v>
      </c>
      <c r="K22" s="50">
        <v>0</v>
      </c>
      <c r="L22" s="50">
        <v>8</v>
      </c>
      <c r="M22" s="45">
        <f t="shared" ref="M22:M24" si="38">SUM(N22:P22)</f>
        <v>12013</v>
      </c>
      <c r="N22" s="50">
        <v>12005</v>
      </c>
      <c r="O22" s="50">
        <v>0</v>
      </c>
      <c r="P22" s="50">
        <v>8</v>
      </c>
      <c r="Q22" s="45">
        <f t="shared" ref="Q22:Q24" si="39">SUM(R22:T22)</f>
        <v>12013</v>
      </c>
      <c r="R22" s="50">
        <v>12005</v>
      </c>
      <c r="S22" s="50">
        <v>0</v>
      </c>
      <c r="T22" s="50">
        <v>8</v>
      </c>
    </row>
    <row r="23" spans="1:20" s="12" customFormat="1" ht="69" hidden="1" x14ac:dyDescent="0.25">
      <c r="A23" s="11"/>
      <c r="B23" s="47"/>
      <c r="C23" s="48" t="s">
        <v>45</v>
      </c>
      <c r="D23" s="49" t="s">
        <v>39</v>
      </c>
      <c r="E23" s="45">
        <f t="shared" si="36"/>
        <v>11348</v>
      </c>
      <c r="F23" s="50">
        <v>11348</v>
      </c>
      <c r="G23" s="50">
        <v>0</v>
      </c>
      <c r="H23" s="50">
        <v>0</v>
      </c>
      <c r="I23" s="45">
        <f t="shared" si="37"/>
        <v>11348</v>
      </c>
      <c r="J23" s="50">
        <v>11348</v>
      </c>
      <c r="K23" s="50">
        <v>0</v>
      </c>
      <c r="L23" s="50">
        <v>0</v>
      </c>
      <c r="M23" s="45">
        <f t="shared" si="38"/>
        <v>11348</v>
      </c>
      <c r="N23" s="50">
        <v>11348</v>
      </c>
      <c r="O23" s="50">
        <v>0</v>
      </c>
      <c r="P23" s="50">
        <v>0</v>
      </c>
      <c r="Q23" s="45">
        <f t="shared" si="39"/>
        <v>11348</v>
      </c>
      <c r="R23" s="50">
        <v>11348</v>
      </c>
      <c r="S23" s="50">
        <v>0</v>
      </c>
      <c r="T23" s="50">
        <v>0</v>
      </c>
    </row>
    <row r="24" spans="1:20" s="12" customFormat="1" ht="69" hidden="1" x14ac:dyDescent="0.25">
      <c r="A24" s="11"/>
      <c r="B24" s="47"/>
      <c r="C24" s="48" t="s">
        <v>46</v>
      </c>
      <c r="D24" s="49" t="s">
        <v>40</v>
      </c>
      <c r="E24" s="45">
        <f t="shared" si="36"/>
        <v>2632</v>
      </c>
      <c r="F24" s="50">
        <v>2632</v>
      </c>
      <c r="G24" s="50">
        <v>0</v>
      </c>
      <c r="H24" s="50">
        <v>0</v>
      </c>
      <c r="I24" s="45">
        <f t="shared" si="37"/>
        <v>2632</v>
      </c>
      <c r="J24" s="50">
        <v>2632</v>
      </c>
      <c r="K24" s="50">
        <v>0</v>
      </c>
      <c r="L24" s="50">
        <v>0</v>
      </c>
      <c r="M24" s="45">
        <f t="shared" si="38"/>
        <v>2632</v>
      </c>
      <c r="N24" s="50">
        <v>2632</v>
      </c>
      <c r="O24" s="50">
        <v>0</v>
      </c>
      <c r="P24" s="50">
        <v>0</v>
      </c>
      <c r="Q24" s="45">
        <f t="shared" si="39"/>
        <v>2632</v>
      </c>
      <c r="R24" s="50">
        <v>2632</v>
      </c>
      <c r="S24" s="50">
        <v>0</v>
      </c>
      <c r="T24" s="50">
        <v>0</v>
      </c>
    </row>
    <row r="25" spans="1:20" s="4" customFormat="1" ht="51.75" hidden="1" x14ac:dyDescent="0.25">
      <c r="A25" s="3"/>
      <c r="B25" s="42" t="s">
        <v>32</v>
      </c>
      <c r="C25" s="43"/>
      <c r="D25" s="44" t="s">
        <v>47</v>
      </c>
      <c r="E25" s="45">
        <f t="shared" si="12"/>
        <v>7507</v>
      </c>
      <c r="F25" s="46">
        <f>SUM(F26)</f>
        <v>6910</v>
      </c>
      <c r="G25" s="46">
        <f t="shared" ref="G25:H25" si="40">SUM(G26)</f>
        <v>582</v>
      </c>
      <c r="H25" s="46">
        <f t="shared" si="40"/>
        <v>15</v>
      </c>
      <c r="I25" s="45">
        <f>SUM(J25:L25)</f>
        <v>7414</v>
      </c>
      <c r="J25" s="46">
        <f>SUM(J26)</f>
        <v>6980</v>
      </c>
      <c r="K25" s="46">
        <f t="shared" ref="K25:L25" si="41">SUM(K26)</f>
        <v>419</v>
      </c>
      <c r="L25" s="46">
        <f t="shared" si="41"/>
        <v>15</v>
      </c>
      <c r="M25" s="45">
        <f>SUM(N25:P25)</f>
        <v>7065</v>
      </c>
      <c r="N25" s="46">
        <f>SUM(N26)</f>
        <v>7050</v>
      </c>
      <c r="O25" s="46">
        <f t="shared" ref="O25:P25" si="42">SUM(O26)</f>
        <v>0</v>
      </c>
      <c r="P25" s="46">
        <f t="shared" si="42"/>
        <v>15</v>
      </c>
      <c r="Q25" s="45">
        <f>SUM(R25:T25)</f>
        <v>7135</v>
      </c>
      <c r="R25" s="46">
        <f>SUM(R26)</f>
        <v>7120</v>
      </c>
      <c r="S25" s="46">
        <f t="shared" ref="S25:T25" si="43">SUM(S26)</f>
        <v>0</v>
      </c>
      <c r="T25" s="46">
        <f t="shared" si="43"/>
        <v>15</v>
      </c>
    </row>
    <row r="26" spans="1:20" s="12" customFormat="1" ht="34.5" hidden="1" x14ac:dyDescent="0.25">
      <c r="A26" s="11"/>
      <c r="B26" s="47"/>
      <c r="C26" s="48" t="s">
        <v>31</v>
      </c>
      <c r="D26" s="49" t="s">
        <v>33</v>
      </c>
      <c r="E26" s="45">
        <f t="shared" si="12"/>
        <v>7507</v>
      </c>
      <c r="F26" s="50">
        <v>6910</v>
      </c>
      <c r="G26" s="50">
        <v>582</v>
      </c>
      <c r="H26" s="50">
        <v>15</v>
      </c>
      <c r="I26" s="45">
        <f t="shared" si="14"/>
        <v>7414</v>
      </c>
      <c r="J26" s="50">
        <v>6980</v>
      </c>
      <c r="K26" s="50">
        <v>419</v>
      </c>
      <c r="L26" s="50">
        <v>15</v>
      </c>
      <c r="M26" s="45">
        <f>SUM(N26:P26)</f>
        <v>7065</v>
      </c>
      <c r="N26" s="50">
        <v>7050</v>
      </c>
      <c r="O26" s="50">
        <v>0</v>
      </c>
      <c r="P26" s="50">
        <v>15</v>
      </c>
      <c r="Q26" s="45">
        <f>SUM(R26:T26)</f>
        <v>7135</v>
      </c>
      <c r="R26" s="50">
        <v>7120</v>
      </c>
      <c r="S26" s="50">
        <v>0</v>
      </c>
      <c r="T26" s="50">
        <v>15</v>
      </c>
    </row>
    <row r="27" spans="1:20" ht="17.25" hidden="1" x14ac:dyDescent="0.25">
      <c r="B27" s="42" t="s">
        <v>48</v>
      </c>
      <c r="C27" s="43"/>
      <c r="D27" s="44" t="s">
        <v>34</v>
      </c>
      <c r="E27" s="45">
        <f>SUM(F27:H27)</f>
        <v>3248</v>
      </c>
      <c r="F27" s="46">
        <f>SUM(F28)</f>
        <v>2970</v>
      </c>
      <c r="G27" s="46">
        <f t="shared" ref="G27:H27" si="44">SUM(G28)</f>
        <v>0</v>
      </c>
      <c r="H27" s="46">
        <f t="shared" si="44"/>
        <v>278</v>
      </c>
      <c r="I27" s="45">
        <f>SUM(J27:L27)</f>
        <v>3248</v>
      </c>
      <c r="J27" s="46">
        <f>SUM(J28)</f>
        <v>2970</v>
      </c>
      <c r="K27" s="46">
        <f t="shared" ref="K27:L27" si="45">SUM(K28)</f>
        <v>0</v>
      </c>
      <c r="L27" s="46">
        <f t="shared" si="45"/>
        <v>278</v>
      </c>
      <c r="M27" s="45">
        <f>SUM(N27:P27)</f>
        <v>3248</v>
      </c>
      <c r="N27" s="46">
        <f>SUM(N28)</f>
        <v>2970</v>
      </c>
      <c r="O27" s="46">
        <f t="shared" ref="O27:P27" si="46">SUM(O28)</f>
        <v>0</v>
      </c>
      <c r="P27" s="46">
        <f t="shared" si="46"/>
        <v>278</v>
      </c>
      <c r="Q27" s="45">
        <f>SUM(R27:T27)</f>
        <v>3248</v>
      </c>
      <c r="R27" s="46">
        <f>SUM(R28)</f>
        <v>2970</v>
      </c>
      <c r="S27" s="46">
        <f t="shared" ref="S27:T27" si="47">SUM(S28)</f>
        <v>0</v>
      </c>
      <c r="T27" s="46">
        <f t="shared" si="47"/>
        <v>278</v>
      </c>
    </row>
    <row r="28" spans="1:20" ht="34.5" hidden="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row>
    <row r="29" spans="1:20" ht="17.25" x14ac:dyDescent="0.25">
      <c r="B29" s="38" t="s">
        <v>50</v>
      </c>
      <c r="C29" s="39"/>
      <c r="D29" s="40" t="s">
        <v>51</v>
      </c>
      <c r="E29" s="51">
        <f t="shared" si="12"/>
        <v>2328000</v>
      </c>
      <c r="F29" s="41">
        <f>F30+F33+F44</f>
        <v>2328000</v>
      </c>
      <c r="G29" s="41">
        <f t="shared" ref="G29:T29" si="48">G30+G33+G44</f>
        <v>0</v>
      </c>
      <c r="H29" s="41">
        <f t="shared" si="48"/>
        <v>0</v>
      </c>
      <c r="I29" s="51">
        <f t="shared" si="14"/>
        <v>2388000</v>
      </c>
      <c r="J29" s="41">
        <f t="shared" si="48"/>
        <v>2388000</v>
      </c>
      <c r="K29" s="41">
        <f t="shared" si="48"/>
        <v>0</v>
      </c>
      <c r="L29" s="41">
        <f t="shared" si="48"/>
        <v>0</v>
      </c>
      <c r="M29" s="51">
        <f t="shared" si="16"/>
        <v>2448000</v>
      </c>
      <c r="N29" s="41">
        <f t="shared" si="48"/>
        <v>2448000</v>
      </c>
      <c r="O29" s="41">
        <f t="shared" si="48"/>
        <v>0</v>
      </c>
      <c r="P29" s="41">
        <f t="shared" si="48"/>
        <v>0</v>
      </c>
      <c r="Q29" s="51">
        <f t="shared" si="18"/>
        <v>2453300</v>
      </c>
      <c r="R29" s="41">
        <f t="shared" si="48"/>
        <v>2453300</v>
      </c>
      <c r="S29" s="41">
        <f t="shared" si="48"/>
        <v>0</v>
      </c>
      <c r="T29" s="41">
        <f t="shared" si="48"/>
        <v>0</v>
      </c>
    </row>
    <row r="30" spans="1:20" ht="17.25" x14ac:dyDescent="0.25">
      <c r="B30" s="42" t="s">
        <v>52</v>
      </c>
      <c r="C30" s="43"/>
      <c r="D30" s="44" t="s">
        <v>53</v>
      </c>
      <c r="E30" s="45">
        <f>SUM(F30:H30)</f>
        <v>1614000</v>
      </c>
      <c r="F30" s="46">
        <f>SUM(F31:F32)</f>
        <v>1614000</v>
      </c>
      <c r="G30" s="46">
        <f t="shared" ref="G30:H30" si="49">SUM(G31:G32)</f>
        <v>0</v>
      </c>
      <c r="H30" s="46">
        <f t="shared" si="49"/>
        <v>0</v>
      </c>
      <c r="I30" s="45">
        <f>SUM(J30:L30)</f>
        <v>1663000</v>
      </c>
      <c r="J30" s="46">
        <f>SUM(J31:J32)</f>
        <v>1663000</v>
      </c>
      <c r="K30" s="46">
        <f t="shared" ref="K30" si="50">SUM(K31:K32)</f>
        <v>0</v>
      </c>
      <c r="L30" s="46">
        <f t="shared" ref="L30" si="51">SUM(L31:L32)</f>
        <v>0</v>
      </c>
      <c r="M30" s="45">
        <f>SUM(N30:P30)</f>
        <v>1712000</v>
      </c>
      <c r="N30" s="46">
        <f>SUM(N31:N32)</f>
        <v>1712000</v>
      </c>
      <c r="O30" s="46">
        <f t="shared" ref="O30" si="52">SUM(O31:O32)</f>
        <v>0</v>
      </c>
      <c r="P30" s="46">
        <f t="shared" ref="P30" si="53">SUM(P31:P32)</f>
        <v>0</v>
      </c>
      <c r="Q30" s="45">
        <f>SUM(R30:T30)</f>
        <v>1712000</v>
      </c>
      <c r="R30" s="46">
        <f>SUM(R31:R32)</f>
        <v>1712000</v>
      </c>
      <c r="S30" s="46">
        <f t="shared" ref="S30" si="54">SUM(S31:S32)</f>
        <v>0</v>
      </c>
      <c r="T30" s="46">
        <f t="shared" ref="T30" si="55">SUM(T31:T32)</f>
        <v>0</v>
      </c>
    </row>
    <row r="31" spans="1:20" ht="34.5" x14ac:dyDescent="0.25">
      <c r="B31" s="47"/>
      <c r="C31" s="48" t="s">
        <v>74</v>
      </c>
      <c r="D31" s="49" t="s">
        <v>54</v>
      </c>
      <c r="E31" s="45">
        <f>SUM(F31:H31)</f>
        <v>1511765.6</v>
      </c>
      <c r="F31" s="50">
        <v>1511765.6</v>
      </c>
      <c r="G31" s="50">
        <v>0</v>
      </c>
      <c r="H31" s="50">
        <v>0</v>
      </c>
      <c r="I31" s="45">
        <f t="shared" si="14"/>
        <v>1560765.6</v>
      </c>
      <c r="J31" s="50">
        <v>1560765.6</v>
      </c>
      <c r="K31" s="50">
        <v>0</v>
      </c>
      <c r="L31" s="50">
        <v>0</v>
      </c>
      <c r="M31" s="45">
        <f t="shared" si="16"/>
        <v>1609765.6</v>
      </c>
      <c r="N31" s="50">
        <v>1609765.6</v>
      </c>
      <c r="O31" s="50">
        <v>0</v>
      </c>
      <c r="P31" s="50">
        <v>0</v>
      </c>
      <c r="Q31" s="45">
        <f t="shared" si="18"/>
        <v>1609765.6</v>
      </c>
      <c r="R31" s="50">
        <v>1609765.6</v>
      </c>
      <c r="S31" s="50">
        <v>0</v>
      </c>
      <c r="T31" s="50">
        <v>0</v>
      </c>
    </row>
    <row r="32" spans="1:20" ht="69" x14ac:dyDescent="0.25">
      <c r="B32" s="47"/>
      <c r="C32" s="48" t="s">
        <v>73</v>
      </c>
      <c r="D32" s="49" t="s">
        <v>55</v>
      </c>
      <c r="E32" s="45">
        <f>SUM(F32:H32)</f>
        <v>102234.4</v>
      </c>
      <c r="F32" s="50">
        <v>102234.4</v>
      </c>
      <c r="G32" s="50">
        <v>0</v>
      </c>
      <c r="H32" s="50">
        <v>0</v>
      </c>
      <c r="I32" s="45">
        <f t="shared" si="14"/>
        <v>102234.4</v>
      </c>
      <c r="J32" s="50">
        <v>102234.4</v>
      </c>
      <c r="K32" s="50">
        <v>0</v>
      </c>
      <c r="L32" s="50">
        <v>0</v>
      </c>
      <c r="M32" s="45">
        <f t="shared" si="16"/>
        <v>102234.4</v>
      </c>
      <c r="N32" s="50">
        <v>102234.4</v>
      </c>
      <c r="O32" s="50">
        <v>0</v>
      </c>
      <c r="P32" s="50">
        <v>0</v>
      </c>
      <c r="Q32" s="45">
        <f t="shared" si="18"/>
        <v>102234.4</v>
      </c>
      <c r="R32" s="50">
        <v>102234.4</v>
      </c>
      <c r="S32" s="50">
        <v>0</v>
      </c>
      <c r="T32" s="50">
        <v>0</v>
      </c>
    </row>
    <row r="33" spans="2:20" ht="34.5" x14ac:dyDescent="0.25">
      <c r="B33" s="42" t="s">
        <v>56</v>
      </c>
      <c r="C33" s="43"/>
      <c r="D33" s="44" t="s">
        <v>57</v>
      </c>
      <c r="E33" s="45">
        <f>SUM(F33:H33)</f>
        <v>688000.00000000012</v>
      </c>
      <c r="F33" s="46">
        <f>SUM(F34:F43)</f>
        <v>688000.00000000012</v>
      </c>
      <c r="G33" s="46">
        <f t="shared" ref="G33:H33" si="56">SUM(G34:G43)</f>
        <v>0</v>
      </c>
      <c r="H33" s="46">
        <f t="shared" si="56"/>
        <v>0</v>
      </c>
      <c r="I33" s="45">
        <f>SUM(J33:L33)</f>
        <v>698000</v>
      </c>
      <c r="J33" s="46">
        <f>SUM(J34:J43)</f>
        <v>698000</v>
      </c>
      <c r="K33" s="46">
        <f t="shared" ref="K33:L33" si="57">SUM(K34:K43)</f>
        <v>0</v>
      </c>
      <c r="L33" s="46">
        <f t="shared" si="57"/>
        <v>0</v>
      </c>
      <c r="M33" s="45">
        <f>SUM(N33:P33)</f>
        <v>707000.00000000012</v>
      </c>
      <c r="N33" s="46">
        <f>SUM(N34:N43)</f>
        <v>707000.00000000012</v>
      </c>
      <c r="O33" s="46">
        <f t="shared" ref="O33:P33" si="58">SUM(O34:O43)</f>
        <v>0</v>
      </c>
      <c r="P33" s="46">
        <f t="shared" si="58"/>
        <v>0</v>
      </c>
      <c r="Q33" s="45">
        <f>SUM(R33:T33)</f>
        <v>709000.00000000012</v>
      </c>
      <c r="R33" s="46">
        <f>SUM(R34:R43)</f>
        <v>709000.00000000012</v>
      </c>
      <c r="S33" s="46">
        <f t="shared" ref="S33:T33" si="59">SUM(S34:S43)</f>
        <v>0</v>
      </c>
      <c r="T33" s="46">
        <f t="shared" si="59"/>
        <v>0</v>
      </c>
    </row>
    <row r="34" spans="2:20" ht="34.5" x14ac:dyDescent="0.25">
      <c r="B34" s="47"/>
      <c r="C34" s="48" t="s">
        <v>63</v>
      </c>
      <c r="D34" s="49" t="s">
        <v>58</v>
      </c>
      <c r="E34" s="45">
        <f t="shared" ref="E34:E43" si="60">SUM(F34:H34)</f>
        <v>294788.90000000002</v>
      </c>
      <c r="F34" s="50">
        <v>294788.90000000002</v>
      </c>
      <c r="G34" s="50"/>
      <c r="H34" s="50"/>
      <c r="I34" s="45">
        <f t="shared" ref="I34:I43" si="61">SUM(J34:L34)</f>
        <v>299882</v>
      </c>
      <c r="J34" s="50">
        <v>299882</v>
      </c>
      <c r="K34" s="50"/>
      <c r="L34" s="50"/>
      <c r="M34" s="45">
        <f t="shared" ref="M34:M43" si="62">SUM(N34:P34)</f>
        <v>307000</v>
      </c>
      <c r="N34" s="50">
        <v>307000</v>
      </c>
      <c r="O34" s="50"/>
      <c r="P34" s="50"/>
      <c r="Q34" s="45">
        <f t="shared" ref="Q34:Q43" si="63">SUM(R34:T34)</f>
        <v>307000</v>
      </c>
      <c r="R34" s="50">
        <v>307000</v>
      </c>
      <c r="S34" s="50"/>
      <c r="T34" s="50"/>
    </row>
    <row r="35" spans="2:20" ht="17.25" x14ac:dyDescent="0.25">
      <c r="B35" s="47"/>
      <c r="C35" s="48" t="s">
        <v>64</v>
      </c>
      <c r="D35" s="49" t="s">
        <v>95</v>
      </c>
      <c r="E35" s="45">
        <f t="shared" si="60"/>
        <v>227410.5</v>
      </c>
      <c r="F35" s="50">
        <v>227410.5</v>
      </c>
      <c r="G35" s="50"/>
      <c r="H35" s="50"/>
      <c r="I35" s="45">
        <f t="shared" si="61"/>
        <v>230000</v>
      </c>
      <c r="J35" s="50">
        <v>230000</v>
      </c>
      <c r="K35" s="50"/>
      <c r="L35" s="50"/>
      <c r="M35" s="45">
        <f t="shared" si="62"/>
        <v>230951.4</v>
      </c>
      <c r="N35" s="50">
        <v>230951.4</v>
      </c>
      <c r="O35" s="50"/>
      <c r="P35" s="50"/>
      <c r="Q35" s="45">
        <f t="shared" si="63"/>
        <v>231951.4</v>
      </c>
      <c r="R35" s="50">
        <v>231951.4</v>
      </c>
      <c r="S35" s="50"/>
      <c r="T35" s="50"/>
    </row>
    <row r="36" spans="2:20" ht="34.5" x14ac:dyDescent="0.25">
      <c r="B36" s="47"/>
      <c r="C36" s="48" t="s">
        <v>65</v>
      </c>
      <c r="D36" s="49" t="s">
        <v>94</v>
      </c>
      <c r="E36" s="45">
        <f t="shared" si="60"/>
        <v>121477.8</v>
      </c>
      <c r="F36" s="50">
        <v>121477.8</v>
      </c>
      <c r="G36" s="50"/>
      <c r="H36" s="50"/>
      <c r="I36" s="45">
        <f t="shared" si="61"/>
        <v>122558</v>
      </c>
      <c r="J36" s="50">
        <v>122558</v>
      </c>
      <c r="K36" s="50"/>
      <c r="L36" s="50"/>
      <c r="M36" s="45">
        <f t="shared" si="62"/>
        <v>123637.8</v>
      </c>
      <c r="N36" s="50">
        <v>123637.8</v>
      </c>
      <c r="O36" s="50"/>
      <c r="P36" s="50"/>
      <c r="Q36" s="45">
        <f t="shared" si="63"/>
        <v>123637.8</v>
      </c>
      <c r="R36" s="50">
        <v>123637.8</v>
      </c>
      <c r="S36" s="50"/>
      <c r="T36" s="50"/>
    </row>
    <row r="37" spans="2:20" ht="17.25" x14ac:dyDescent="0.25">
      <c r="B37" s="47"/>
      <c r="C37" s="48" t="s">
        <v>66</v>
      </c>
      <c r="D37" s="49" t="s">
        <v>93</v>
      </c>
      <c r="E37" s="45">
        <f t="shared" si="60"/>
        <v>715.3</v>
      </c>
      <c r="F37" s="50">
        <v>715.3</v>
      </c>
      <c r="G37" s="50"/>
      <c r="H37" s="50"/>
      <c r="I37" s="45">
        <f t="shared" si="61"/>
        <v>716</v>
      </c>
      <c r="J37" s="50">
        <v>716</v>
      </c>
      <c r="K37" s="50"/>
      <c r="L37" s="50"/>
      <c r="M37" s="45">
        <f t="shared" si="62"/>
        <v>715.3</v>
      </c>
      <c r="N37" s="50">
        <v>715.3</v>
      </c>
      <c r="O37" s="50"/>
      <c r="P37" s="50"/>
      <c r="Q37" s="45">
        <f t="shared" si="63"/>
        <v>715.3</v>
      </c>
      <c r="R37" s="50">
        <v>715.3</v>
      </c>
      <c r="S37" s="50"/>
      <c r="T37" s="50"/>
    </row>
    <row r="38" spans="2:20" ht="17.25" x14ac:dyDescent="0.25">
      <c r="B38" s="47"/>
      <c r="C38" s="48" t="s">
        <v>67</v>
      </c>
      <c r="D38" s="49" t="s">
        <v>59</v>
      </c>
      <c r="E38" s="45">
        <f t="shared" si="60"/>
        <v>17840.900000000001</v>
      </c>
      <c r="F38" s="50">
        <v>17840.900000000001</v>
      </c>
      <c r="G38" s="50"/>
      <c r="H38" s="50"/>
      <c r="I38" s="45">
        <f t="shared" si="61"/>
        <v>19116</v>
      </c>
      <c r="J38" s="50">
        <v>19116</v>
      </c>
      <c r="K38" s="50"/>
      <c r="L38" s="50"/>
      <c r="M38" s="45">
        <f t="shared" si="62"/>
        <v>19117.900000000001</v>
      </c>
      <c r="N38" s="50">
        <v>19117.900000000001</v>
      </c>
      <c r="O38" s="50"/>
      <c r="P38" s="50"/>
      <c r="Q38" s="45">
        <f t="shared" si="63"/>
        <v>20117.900000000001</v>
      </c>
      <c r="R38" s="50">
        <v>20117.900000000001</v>
      </c>
      <c r="S38" s="50"/>
      <c r="T38" s="50"/>
    </row>
    <row r="39" spans="2:20" ht="34.5" x14ac:dyDescent="0.25">
      <c r="B39" s="47"/>
      <c r="C39" s="48" t="s">
        <v>68</v>
      </c>
      <c r="D39" s="49" t="s">
        <v>92</v>
      </c>
      <c r="E39" s="45">
        <f t="shared" si="60"/>
        <v>15040</v>
      </c>
      <c r="F39" s="50">
        <v>15040</v>
      </c>
      <c r="G39" s="50"/>
      <c r="H39" s="50"/>
      <c r="I39" s="45">
        <f t="shared" si="61"/>
        <v>15040</v>
      </c>
      <c r="J39" s="50">
        <v>15040</v>
      </c>
      <c r="K39" s="50"/>
      <c r="L39" s="50"/>
      <c r="M39" s="45">
        <f t="shared" si="62"/>
        <v>15040</v>
      </c>
      <c r="N39" s="50">
        <v>15040</v>
      </c>
      <c r="O39" s="50"/>
      <c r="P39" s="50"/>
      <c r="Q39" s="45">
        <f t="shared" si="63"/>
        <v>15040</v>
      </c>
      <c r="R39" s="50">
        <v>15040</v>
      </c>
      <c r="S39" s="50"/>
      <c r="T39" s="50"/>
    </row>
    <row r="40" spans="2:20" ht="51.75" x14ac:dyDescent="0.25">
      <c r="B40" s="47"/>
      <c r="C40" s="48" t="s">
        <v>69</v>
      </c>
      <c r="D40" s="49" t="s">
        <v>91</v>
      </c>
      <c r="E40" s="45">
        <f t="shared" si="60"/>
        <v>2722.6</v>
      </c>
      <c r="F40" s="50">
        <v>2722.6</v>
      </c>
      <c r="G40" s="50"/>
      <c r="H40" s="50"/>
      <c r="I40" s="45">
        <f t="shared" si="61"/>
        <v>2723</v>
      </c>
      <c r="J40" s="50">
        <v>2723</v>
      </c>
      <c r="K40" s="50"/>
      <c r="L40" s="50"/>
      <c r="M40" s="45">
        <f t="shared" si="62"/>
        <v>2722.6</v>
      </c>
      <c r="N40" s="50">
        <v>2722.6</v>
      </c>
      <c r="O40" s="50"/>
      <c r="P40" s="50"/>
      <c r="Q40" s="45">
        <f t="shared" si="63"/>
        <v>2722.6</v>
      </c>
      <c r="R40" s="50">
        <v>2722.6</v>
      </c>
      <c r="S40" s="50"/>
      <c r="T40" s="50"/>
    </row>
    <row r="41" spans="2:20" ht="17.25" x14ac:dyDescent="0.25">
      <c r="B41" s="47"/>
      <c r="C41" s="48" t="s">
        <v>70</v>
      </c>
      <c r="D41" s="49" t="s">
        <v>60</v>
      </c>
      <c r="E41" s="45">
        <f t="shared" si="60"/>
        <v>6924</v>
      </c>
      <c r="F41" s="50">
        <v>6924</v>
      </c>
      <c r="G41" s="50"/>
      <c r="H41" s="50"/>
      <c r="I41" s="45">
        <f t="shared" si="61"/>
        <v>6924</v>
      </c>
      <c r="J41" s="50">
        <v>6924</v>
      </c>
      <c r="K41" s="50"/>
      <c r="L41" s="50"/>
      <c r="M41" s="45">
        <f t="shared" si="62"/>
        <v>6924</v>
      </c>
      <c r="N41" s="50">
        <v>6924</v>
      </c>
      <c r="O41" s="50"/>
      <c r="P41" s="50"/>
      <c r="Q41" s="45">
        <f t="shared" si="63"/>
        <v>6924</v>
      </c>
      <c r="R41" s="50">
        <v>6924</v>
      </c>
      <c r="S41" s="50"/>
      <c r="T41" s="50"/>
    </row>
    <row r="42" spans="2:20" ht="17.25" x14ac:dyDescent="0.25">
      <c r="B42" s="47"/>
      <c r="C42" s="48" t="s">
        <v>71</v>
      </c>
      <c r="D42" s="49" t="s">
        <v>61</v>
      </c>
      <c r="E42" s="45">
        <f t="shared" si="60"/>
        <v>900</v>
      </c>
      <c r="F42" s="50">
        <v>900</v>
      </c>
      <c r="G42" s="50"/>
      <c r="H42" s="50"/>
      <c r="I42" s="45">
        <f t="shared" si="61"/>
        <v>861</v>
      </c>
      <c r="J42" s="50">
        <v>861</v>
      </c>
      <c r="K42" s="50"/>
      <c r="L42" s="50"/>
      <c r="M42" s="45">
        <f t="shared" si="62"/>
        <v>711</v>
      </c>
      <c r="N42" s="50">
        <v>711</v>
      </c>
      <c r="O42" s="50"/>
      <c r="P42" s="50"/>
      <c r="Q42" s="45">
        <f t="shared" si="63"/>
        <v>711</v>
      </c>
      <c r="R42" s="50">
        <v>711</v>
      </c>
      <c r="S42" s="50"/>
      <c r="T42" s="50"/>
    </row>
    <row r="43" spans="2:20" ht="34.5" x14ac:dyDescent="0.25">
      <c r="B43" s="47"/>
      <c r="C43" s="48" t="s">
        <v>72</v>
      </c>
      <c r="D43" s="49" t="s">
        <v>62</v>
      </c>
      <c r="E43" s="45">
        <f t="shared" si="60"/>
        <v>180</v>
      </c>
      <c r="F43" s="50">
        <v>180</v>
      </c>
      <c r="G43" s="50"/>
      <c r="H43" s="50"/>
      <c r="I43" s="45">
        <f t="shared" si="61"/>
        <v>180</v>
      </c>
      <c r="J43" s="50">
        <v>180</v>
      </c>
      <c r="K43" s="50"/>
      <c r="L43" s="50"/>
      <c r="M43" s="45">
        <f t="shared" si="62"/>
        <v>180</v>
      </c>
      <c r="N43" s="50">
        <v>180</v>
      </c>
      <c r="O43" s="50"/>
      <c r="P43" s="50"/>
      <c r="Q43" s="45">
        <f t="shared" si="63"/>
        <v>180</v>
      </c>
      <c r="R43" s="50">
        <v>180</v>
      </c>
      <c r="S43" s="50"/>
      <c r="T43" s="50"/>
    </row>
    <row r="44" spans="2:20" ht="17.25" x14ac:dyDescent="0.25">
      <c r="B44" s="42" t="s">
        <v>75</v>
      </c>
      <c r="C44" s="43"/>
      <c r="D44" s="44" t="s">
        <v>90</v>
      </c>
      <c r="E44" s="45">
        <f t="shared" si="12"/>
        <v>26000</v>
      </c>
      <c r="F44" s="46">
        <f t="shared" ref="F44:T44" si="64">SUM(F45:F58)</f>
        <v>26000</v>
      </c>
      <c r="G44" s="46">
        <f t="shared" si="64"/>
        <v>0</v>
      </c>
      <c r="H44" s="46">
        <f t="shared" si="64"/>
        <v>0</v>
      </c>
      <c r="I44" s="45">
        <f t="shared" si="14"/>
        <v>27000</v>
      </c>
      <c r="J44" s="46">
        <f t="shared" si="64"/>
        <v>27000</v>
      </c>
      <c r="K44" s="46">
        <f t="shared" si="64"/>
        <v>0</v>
      </c>
      <c r="L44" s="46">
        <f t="shared" si="64"/>
        <v>0</v>
      </c>
      <c r="M44" s="45">
        <f t="shared" si="16"/>
        <v>29000</v>
      </c>
      <c r="N44" s="46">
        <f t="shared" si="64"/>
        <v>29000</v>
      </c>
      <c r="O44" s="46">
        <f t="shared" si="64"/>
        <v>0</v>
      </c>
      <c r="P44" s="46">
        <f t="shared" si="64"/>
        <v>0</v>
      </c>
      <c r="Q44" s="45">
        <f t="shared" si="18"/>
        <v>32300</v>
      </c>
      <c r="R44" s="46">
        <f t="shared" si="64"/>
        <v>32300</v>
      </c>
      <c r="S44" s="46">
        <f t="shared" si="64"/>
        <v>0</v>
      </c>
      <c r="T44" s="46">
        <f t="shared" si="64"/>
        <v>0</v>
      </c>
    </row>
    <row r="45" spans="2:20" ht="34.5" x14ac:dyDescent="0.25">
      <c r="B45" s="47"/>
      <c r="C45" s="48" t="s">
        <v>96</v>
      </c>
      <c r="D45" s="49" t="s">
        <v>76</v>
      </c>
      <c r="E45" s="45">
        <f t="shared" si="12"/>
        <v>2761</v>
      </c>
      <c r="F45" s="50">
        <v>2761</v>
      </c>
      <c r="G45" s="50">
        <v>0</v>
      </c>
      <c r="H45" s="50">
        <v>0</v>
      </c>
      <c r="I45" s="45">
        <f t="shared" si="14"/>
        <v>2830</v>
      </c>
      <c r="J45" s="50">
        <v>2830</v>
      </c>
      <c r="K45" s="50">
        <v>0</v>
      </c>
      <c r="L45" s="50">
        <v>0</v>
      </c>
      <c r="M45" s="45">
        <f t="shared" si="16"/>
        <v>3000</v>
      </c>
      <c r="N45" s="50">
        <v>3000</v>
      </c>
      <c r="O45" s="50">
        <v>0</v>
      </c>
      <c r="P45" s="50">
        <v>0</v>
      </c>
      <c r="Q45" s="45">
        <f t="shared" si="18"/>
        <v>3000</v>
      </c>
      <c r="R45" s="50">
        <v>3000</v>
      </c>
      <c r="S45" s="50">
        <v>0</v>
      </c>
      <c r="T45" s="50">
        <v>0</v>
      </c>
    </row>
    <row r="46" spans="2:20" ht="17.25" x14ac:dyDescent="0.25">
      <c r="B46" s="47"/>
      <c r="C46" s="48" t="s">
        <v>97</v>
      </c>
      <c r="D46" s="49" t="s">
        <v>77</v>
      </c>
      <c r="E46" s="45">
        <f t="shared" si="12"/>
        <v>1200</v>
      </c>
      <c r="F46" s="50">
        <v>1200</v>
      </c>
      <c r="G46" s="50">
        <v>0</v>
      </c>
      <c r="H46" s="50">
        <v>0</v>
      </c>
      <c r="I46" s="45">
        <f t="shared" si="14"/>
        <v>1500</v>
      </c>
      <c r="J46" s="50">
        <v>1500</v>
      </c>
      <c r="K46" s="50">
        <v>0</v>
      </c>
      <c r="L46" s="50">
        <v>0</v>
      </c>
      <c r="M46" s="45">
        <f t="shared" si="16"/>
        <v>1530</v>
      </c>
      <c r="N46" s="50">
        <v>1530</v>
      </c>
      <c r="O46" s="50">
        <v>0</v>
      </c>
      <c r="P46" s="50">
        <v>0</v>
      </c>
      <c r="Q46" s="45">
        <f t="shared" si="18"/>
        <v>2000</v>
      </c>
      <c r="R46" s="50">
        <v>2000</v>
      </c>
      <c r="S46" s="50">
        <v>0</v>
      </c>
      <c r="T46" s="50">
        <v>0</v>
      </c>
    </row>
    <row r="47" spans="2:20" ht="17.25" x14ac:dyDescent="0.25">
      <c r="B47" s="47"/>
      <c r="C47" s="48" t="s">
        <v>98</v>
      </c>
      <c r="D47" s="49" t="s">
        <v>78</v>
      </c>
      <c r="E47" s="45">
        <f t="shared" si="12"/>
        <v>1800</v>
      </c>
      <c r="F47" s="50">
        <v>1800</v>
      </c>
      <c r="G47" s="50">
        <v>0</v>
      </c>
      <c r="H47" s="50">
        <v>0</v>
      </c>
      <c r="I47" s="45">
        <f t="shared" si="14"/>
        <v>1900</v>
      </c>
      <c r="J47" s="50">
        <v>1900</v>
      </c>
      <c r="K47" s="50">
        <v>0</v>
      </c>
      <c r="L47" s="50">
        <v>0</v>
      </c>
      <c r="M47" s="45">
        <f t="shared" si="16"/>
        <v>1910</v>
      </c>
      <c r="N47" s="50">
        <v>1910</v>
      </c>
      <c r="O47" s="50">
        <v>0</v>
      </c>
      <c r="P47" s="50">
        <v>0</v>
      </c>
      <c r="Q47" s="45">
        <f t="shared" si="18"/>
        <v>2530</v>
      </c>
      <c r="R47" s="50">
        <v>2530</v>
      </c>
      <c r="S47" s="50">
        <v>0</v>
      </c>
      <c r="T47" s="50">
        <v>0</v>
      </c>
    </row>
    <row r="48" spans="2:20" ht="17.25" x14ac:dyDescent="0.25">
      <c r="B48" s="47"/>
      <c r="C48" s="48" t="s">
        <v>99</v>
      </c>
      <c r="D48" s="49" t="s">
        <v>79</v>
      </c>
      <c r="E48" s="45">
        <f t="shared" si="12"/>
        <v>0</v>
      </c>
      <c r="F48" s="50">
        <v>0</v>
      </c>
      <c r="G48" s="50">
        <v>0</v>
      </c>
      <c r="H48" s="50">
        <v>0</v>
      </c>
      <c r="I48" s="45">
        <f t="shared" si="14"/>
        <v>0</v>
      </c>
      <c r="J48" s="50">
        <v>0</v>
      </c>
      <c r="K48" s="50">
        <v>0</v>
      </c>
      <c r="L48" s="50">
        <v>0</v>
      </c>
      <c r="M48" s="45">
        <f t="shared" si="16"/>
        <v>0</v>
      </c>
      <c r="N48" s="50">
        <v>0</v>
      </c>
      <c r="O48" s="50">
        <v>0</v>
      </c>
      <c r="P48" s="50">
        <v>0</v>
      </c>
      <c r="Q48" s="45">
        <f t="shared" si="18"/>
        <v>0</v>
      </c>
      <c r="R48" s="50">
        <v>0</v>
      </c>
      <c r="S48" s="50">
        <v>0</v>
      </c>
      <c r="T48" s="50">
        <v>0</v>
      </c>
    </row>
    <row r="49" spans="2:20" ht="17.25" x14ac:dyDescent="0.25">
      <c r="B49" s="47"/>
      <c r="C49" s="48" t="s">
        <v>100</v>
      </c>
      <c r="D49" s="49" t="s">
        <v>80</v>
      </c>
      <c r="E49" s="45">
        <f t="shared" si="12"/>
        <v>5000</v>
      </c>
      <c r="F49" s="50">
        <v>5000</v>
      </c>
      <c r="G49" s="50">
        <v>0</v>
      </c>
      <c r="H49" s="50">
        <v>0</v>
      </c>
      <c r="I49" s="45">
        <f t="shared" si="14"/>
        <v>5000</v>
      </c>
      <c r="J49" s="50">
        <v>5000</v>
      </c>
      <c r="K49" s="50">
        <v>0</v>
      </c>
      <c r="L49" s="50">
        <v>0</v>
      </c>
      <c r="M49" s="45">
        <f t="shared" si="16"/>
        <v>5050</v>
      </c>
      <c r="N49" s="50">
        <v>5050</v>
      </c>
      <c r="O49" s="50">
        <v>0</v>
      </c>
      <c r="P49" s="50">
        <v>0</v>
      </c>
      <c r="Q49" s="45">
        <f t="shared" si="18"/>
        <v>5050</v>
      </c>
      <c r="R49" s="50">
        <v>5050</v>
      </c>
      <c r="S49" s="50">
        <v>0</v>
      </c>
      <c r="T49" s="50">
        <v>0</v>
      </c>
    </row>
    <row r="50" spans="2:20" ht="17.25" x14ac:dyDescent="0.25">
      <c r="B50" s="47"/>
      <c r="C50" s="48" t="s">
        <v>101</v>
      </c>
      <c r="D50" s="49" t="s">
        <v>81</v>
      </c>
      <c r="E50" s="45">
        <f t="shared" si="12"/>
        <v>2350</v>
      </c>
      <c r="F50" s="50">
        <v>2350</v>
      </c>
      <c r="G50" s="50">
        <v>0</v>
      </c>
      <c r="H50" s="50">
        <v>0</v>
      </c>
      <c r="I50" s="45">
        <f t="shared" si="14"/>
        <v>2500</v>
      </c>
      <c r="J50" s="50">
        <v>2500</v>
      </c>
      <c r="K50" s="50">
        <v>0</v>
      </c>
      <c r="L50" s="50">
        <v>0</v>
      </c>
      <c r="M50" s="45">
        <f t="shared" si="16"/>
        <v>3140</v>
      </c>
      <c r="N50" s="50">
        <v>3140</v>
      </c>
      <c r="O50" s="50">
        <v>0</v>
      </c>
      <c r="P50" s="50">
        <v>0</v>
      </c>
      <c r="Q50" s="45">
        <f t="shared" si="18"/>
        <v>3500</v>
      </c>
      <c r="R50" s="50">
        <v>3500</v>
      </c>
      <c r="S50" s="50">
        <v>0</v>
      </c>
      <c r="T50" s="50">
        <v>0</v>
      </c>
    </row>
    <row r="51" spans="2:20" ht="17.25" x14ac:dyDescent="0.25">
      <c r="B51" s="47"/>
      <c r="C51" s="48" t="s">
        <v>102</v>
      </c>
      <c r="D51" s="49" t="s">
        <v>82</v>
      </c>
      <c r="E51" s="45">
        <f t="shared" si="12"/>
        <v>70</v>
      </c>
      <c r="F51" s="50">
        <v>70</v>
      </c>
      <c r="G51" s="50">
        <v>0</v>
      </c>
      <c r="H51" s="50">
        <v>0</v>
      </c>
      <c r="I51" s="45">
        <f t="shared" si="14"/>
        <v>70</v>
      </c>
      <c r="J51" s="50">
        <v>70</v>
      </c>
      <c r="K51" s="50">
        <v>0</v>
      </c>
      <c r="L51" s="50">
        <v>0</v>
      </c>
      <c r="M51" s="45">
        <f t="shared" si="16"/>
        <v>70</v>
      </c>
      <c r="N51" s="50">
        <v>70</v>
      </c>
      <c r="O51" s="50">
        <v>0</v>
      </c>
      <c r="P51" s="50">
        <v>0</v>
      </c>
      <c r="Q51" s="45">
        <f t="shared" si="18"/>
        <v>70</v>
      </c>
      <c r="R51" s="50">
        <v>70</v>
      </c>
      <c r="S51" s="50">
        <v>0</v>
      </c>
      <c r="T51" s="50">
        <v>0</v>
      </c>
    </row>
    <row r="52" spans="2:20" ht="34.5" x14ac:dyDescent="0.25">
      <c r="B52" s="47"/>
      <c r="C52" s="48" t="s">
        <v>103</v>
      </c>
      <c r="D52" s="49" t="s">
        <v>83</v>
      </c>
      <c r="E52" s="45">
        <f t="shared" si="12"/>
        <v>450</v>
      </c>
      <c r="F52" s="50">
        <v>450</v>
      </c>
      <c r="G52" s="50">
        <v>0</v>
      </c>
      <c r="H52" s="50">
        <v>0</v>
      </c>
      <c r="I52" s="45">
        <f t="shared" si="14"/>
        <v>500</v>
      </c>
      <c r="J52" s="50">
        <v>500</v>
      </c>
      <c r="K52" s="50">
        <v>0</v>
      </c>
      <c r="L52" s="50">
        <v>0</v>
      </c>
      <c r="M52" s="45">
        <f t="shared" si="16"/>
        <v>600</v>
      </c>
      <c r="N52" s="50">
        <v>600</v>
      </c>
      <c r="O52" s="50">
        <v>0</v>
      </c>
      <c r="P52" s="50">
        <v>0</v>
      </c>
      <c r="Q52" s="45">
        <f t="shared" si="18"/>
        <v>600</v>
      </c>
      <c r="R52" s="50">
        <v>600</v>
      </c>
      <c r="S52" s="50">
        <v>0</v>
      </c>
      <c r="T52" s="50">
        <v>0</v>
      </c>
    </row>
    <row r="53" spans="2:20" ht="17.25" x14ac:dyDescent="0.25">
      <c r="B53" s="47"/>
      <c r="C53" s="48" t="s">
        <v>104</v>
      </c>
      <c r="D53" s="49" t="s">
        <v>84</v>
      </c>
      <c r="E53" s="45">
        <f t="shared" si="12"/>
        <v>6600</v>
      </c>
      <c r="F53" s="50">
        <v>6600</v>
      </c>
      <c r="G53" s="50">
        <v>0</v>
      </c>
      <c r="H53" s="50">
        <v>0</v>
      </c>
      <c r="I53" s="45">
        <f t="shared" si="14"/>
        <v>6600</v>
      </c>
      <c r="J53" s="50">
        <v>6600</v>
      </c>
      <c r="K53" s="50">
        <v>0</v>
      </c>
      <c r="L53" s="50">
        <v>0</v>
      </c>
      <c r="M53" s="45">
        <f t="shared" si="16"/>
        <v>7000</v>
      </c>
      <c r="N53" s="50">
        <v>7000</v>
      </c>
      <c r="O53" s="50">
        <v>0</v>
      </c>
      <c r="P53" s="50">
        <v>0</v>
      </c>
      <c r="Q53" s="45">
        <f t="shared" si="18"/>
        <v>7300</v>
      </c>
      <c r="R53" s="50">
        <v>7300</v>
      </c>
      <c r="S53" s="50">
        <v>0</v>
      </c>
      <c r="T53" s="50">
        <v>0</v>
      </c>
    </row>
    <row r="54" spans="2:20" ht="17.25" x14ac:dyDescent="0.25">
      <c r="B54" s="47"/>
      <c r="C54" s="48" t="s">
        <v>105</v>
      </c>
      <c r="D54" s="49" t="s">
        <v>85</v>
      </c>
      <c r="E54" s="45">
        <f t="shared" si="12"/>
        <v>3000</v>
      </c>
      <c r="F54" s="50">
        <v>3000</v>
      </c>
      <c r="G54" s="50">
        <v>0</v>
      </c>
      <c r="H54" s="50">
        <v>0</v>
      </c>
      <c r="I54" s="45">
        <f t="shared" si="14"/>
        <v>3000</v>
      </c>
      <c r="J54" s="50">
        <v>3000</v>
      </c>
      <c r="K54" s="50">
        <v>0</v>
      </c>
      <c r="L54" s="50">
        <v>0</v>
      </c>
      <c r="M54" s="45">
        <f t="shared" si="16"/>
        <v>3000</v>
      </c>
      <c r="N54" s="50">
        <v>3000</v>
      </c>
      <c r="O54" s="50">
        <v>0</v>
      </c>
      <c r="P54" s="50">
        <v>0</v>
      </c>
      <c r="Q54" s="45">
        <f t="shared" si="18"/>
        <v>4000</v>
      </c>
      <c r="R54" s="50">
        <v>4000</v>
      </c>
      <c r="S54" s="50">
        <v>0</v>
      </c>
      <c r="T54" s="50">
        <v>0</v>
      </c>
    </row>
    <row r="55" spans="2:20" ht="17.25" x14ac:dyDescent="0.25">
      <c r="B55" s="47"/>
      <c r="C55" s="48" t="s">
        <v>106</v>
      </c>
      <c r="D55" s="49" t="s">
        <v>86</v>
      </c>
      <c r="E55" s="45">
        <f t="shared" si="12"/>
        <v>800</v>
      </c>
      <c r="F55" s="50">
        <v>800</v>
      </c>
      <c r="G55" s="50">
        <v>0</v>
      </c>
      <c r="H55" s="50">
        <v>0</v>
      </c>
      <c r="I55" s="45">
        <f t="shared" si="14"/>
        <v>800</v>
      </c>
      <c r="J55" s="50">
        <v>800</v>
      </c>
      <c r="K55" s="50">
        <v>0</v>
      </c>
      <c r="L55" s="50">
        <v>0</v>
      </c>
      <c r="M55" s="45">
        <f t="shared" si="16"/>
        <v>800</v>
      </c>
      <c r="N55" s="50">
        <v>800</v>
      </c>
      <c r="O55" s="50">
        <v>0</v>
      </c>
      <c r="P55" s="50">
        <v>0</v>
      </c>
      <c r="Q55" s="45">
        <f t="shared" si="18"/>
        <v>800</v>
      </c>
      <c r="R55" s="50">
        <v>800</v>
      </c>
      <c r="S55" s="50">
        <v>0</v>
      </c>
      <c r="T55" s="50">
        <v>0</v>
      </c>
    </row>
    <row r="56" spans="2:20" ht="17.25" x14ac:dyDescent="0.25">
      <c r="B56" s="47"/>
      <c r="C56" s="48" t="s">
        <v>107</v>
      </c>
      <c r="D56" s="49" t="s">
        <v>87</v>
      </c>
      <c r="E56" s="45">
        <f t="shared" si="12"/>
        <v>1550</v>
      </c>
      <c r="F56" s="50">
        <v>1550</v>
      </c>
      <c r="G56" s="50">
        <v>0</v>
      </c>
      <c r="H56" s="50">
        <v>0</v>
      </c>
      <c r="I56" s="45">
        <f t="shared" si="14"/>
        <v>1600</v>
      </c>
      <c r="J56" s="50">
        <v>1600</v>
      </c>
      <c r="K56" s="50">
        <v>0</v>
      </c>
      <c r="L56" s="50">
        <v>0</v>
      </c>
      <c r="M56" s="45">
        <f t="shared" si="16"/>
        <v>1950</v>
      </c>
      <c r="N56" s="50">
        <v>1950</v>
      </c>
      <c r="O56" s="50">
        <v>0</v>
      </c>
      <c r="P56" s="50">
        <v>0</v>
      </c>
      <c r="Q56" s="45">
        <f t="shared" si="18"/>
        <v>2300</v>
      </c>
      <c r="R56" s="50">
        <v>2300</v>
      </c>
      <c r="S56" s="50">
        <v>0</v>
      </c>
      <c r="T56" s="50">
        <v>0</v>
      </c>
    </row>
    <row r="57" spans="2:20" ht="34.5" x14ac:dyDescent="0.25">
      <c r="B57" s="47"/>
      <c r="C57" s="48" t="s">
        <v>108</v>
      </c>
      <c r="D57" s="49" t="s">
        <v>88</v>
      </c>
      <c r="E57" s="45">
        <f t="shared" si="12"/>
        <v>200</v>
      </c>
      <c r="F57" s="50">
        <v>200</v>
      </c>
      <c r="G57" s="50">
        <v>0</v>
      </c>
      <c r="H57" s="50">
        <v>0</v>
      </c>
      <c r="I57" s="45">
        <f t="shared" si="14"/>
        <v>250</v>
      </c>
      <c r="J57" s="50">
        <v>250</v>
      </c>
      <c r="K57" s="50">
        <v>0</v>
      </c>
      <c r="L57" s="50">
        <v>0</v>
      </c>
      <c r="M57" s="45">
        <f t="shared" si="16"/>
        <v>300</v>
      </c>
      <c r="N57" s="50">
        <v>300</v>
      </c>
      <c r="O57" s="50">
        <v>0</v>
      </c>
      <c r="P57" s="50">
        <v>0</v>
      </c>
      <c r="Q57" s="45">
        <f t="shared" si="18"/>
        <v>500</v>
      </c>
      <c r="R57" s="50">
        <v>500</v>
      </c>
      <c r="S57" s="50">
        <v>0</v>
      </c>
      <c r="T57" s="50">
        <v>0</v>
      </c>
    </row>
    <row r="58" spans="2:20" ht="34.5" x14ac:dyDescent="0.25">
      <c r="B58" s="47"/>
      <c r="C58" s="48" t="s">
        <v>109</v>
      </c>
      <c r="D58" s="49" t="s">
        <v>89</v>
      </c>
      <c r="E58" s="45">
        <f t="shared" si="12"/>
        <v>219</v>
      </c>
      <c r="F58" s="50">
        <v>219</v>
      </c>
      <c r="G58" s="50">
        <v>0</v>
      </c>
      <c r="H58" s="50">
        <v>0</v>
      </c>
      <c r="I58" s="45">
        <f t="shared" si="14"/>
        <v>450</v>
      </c>
      <c r="J58" s="50">
        <v>450</v>
      </c>
      <c r="K58" s="50">
        <v>0</v>
      </c>
      <c r="L58" s="50">
        <v>0</v>
      </c>
      <c r="M58" s="45">
        <f t="shared" si="16"/>
        <v>650</v>
      </c>
      <c r="N58" s="50">
        <v>650</v>
      </c>
      <c r="O58" s="50">
        <v>0</v>
      </c>
      <c r="P58" s="50">
        <v>0</v>
      </c>
      <c r="Q58" s="45">
        <f t="shared" si="18"/>
        <v>650</v>
      </c>
      <c r="R58" s="50">
        <v>650</v>
      </c>
      <c r="S58" s="50">
        <v>0</v>
      </c>
      <c r="T58" s="50">
        <v>0</v>
      </c>
    </row>
    <row r="59" spans="2:20" ht="17.25" hidden="1" x14ac:dyDescent="0.25">
      <c r="B59" s="38" t="s">
        <v>110</v>
      </c>
      <c r="C59" s="39"/>
      <c r="D59" s="40" t="s">
        <v>111</v>
      </c>
      <c r="E59" s="41">
        <f t="shared" si="12"/>
        <v>912600</v>
      </c>
      <c r="F59" s="41">
        <f>F60+F61+F134+F197</f>
        <v>912600</v>
      </c>
      <c r="G59" s="41">
        <f t="shared" ref="G59:H59" si="65">G60+G61+G134+G197</f>
        <v>0</v>
      </c>
      <c r="H59" s="41">
        <f t="shared" si="65"/>
        <v>0</v>
      </c>
      <c r="I59" s="41">
        <f t="shared" si="14"/>
        <v>961300</v>
      </c>
      <c r="J59" s="41">
        <f>J60+J61+J134+J197</f>
        <v>961300</v>
      </c>
      <c r="K59" s="41">
        <f t="shared" ref="K59" si="66">K60+K61+K134+K197</f>
        <v>0</v>
      </c>
      <c r="L59" s="41">
        <f t="shared" ref="L59" si="67">L60+L61+L134+L197</f>
        <v>0</v>
      </c>
      <c r="M59" s="41">
        <f t="shared" si="16"/>
        <v>1012900</v>
      </c>
      <c r="N59" s="41">
        <f>N60+N61+N134+N197</f>
        <v>1012900</v>
      </c>
      <c r="O59" s="41">
        <f t="shared" ref="O59" si="68">O60+O61+O134+O197</f>
        <v>0</v>
      </c>
      <c r="P59" s="41">
        <f t="shared" ref="P59" si="69">P60+P61+P134+P197</f>
        <v>0</v>
      </c>
      <c r="Q59" s="41">
        <f t="shared" si="18"/>
        <v>1057300</v>
      </c>
      <c r="R59" s="41">
        <f>R60+R61+R134+R197</f>
        <v>1057300</v>
      </c>
      <c r="S59" s="41">
        <f t="shared" ref="S59" si="70">S60+S61+S134+S197</f>
        <v>0</v>
      </c>
      <c r="T59" s="41">
        <f t="shared" ref="T59" si="71">T60+T61+T134+T197</f>
        <v>0</v>
      </c>
    </row>
    <row r="60" spans="2:20" ht="17.25" hidden="1" x14ac:dyDescent="0.25">
      <c r="B60" s="42" t="s">
        <v>112</v>
      </c>
      <c r="C60" s="43"/>
      <c r="D60" s="44" t="s">
        <v>113</v>
      </c>
      <c r="E60" s="45">
        <f t="shared" si="12"/>
        <v>650000</v>
      </c>
      <c r="F60" s="46">
        <v>650000</v>
      </c>
      <c r="G60" s="46">
        <v>0</v>
      </c>
      <c r="H60" s="46">
        <v>0</v>
      </c>
      <c r="I60" s="45">
        <f t="shared" si="14"/>
        <v>680000</v>
      </c>
      <c r="J60" s="46">
        <v>680000</v>
      </c>
      <c r="K60" s="46">
        <v>0</v>
      </c>
      <c r="L60" s="46">
        <v>0</v>
      </c>
      <c r="M60" s="45">
        <f t="shared" si="16"/>
        <v>710000</v>
      </c>
      <c r="N60" s="46">
        <v>710000</v>
      </c>
      <c r="O60" s="46">
        <v>0</v>
      </c>
      <c r="P60" s="46">
        <v>0</v>
      </c>
      <c r="Q60" s="45">
        <f t="shared" si="18"/>
        <v>740000</v>
      </c>
      <c r="R60" s="46">
        <v>740000</v>
      </c>
      <c r="S60" s="46">
        <v>0</v>
      </c>
      <c r="T60" s="46">
        <v>0</v>
      </c>
    </row>
    <row r="61" spans="2:20" ht="17.25" hidden="1" x14ac:dyDescent="0.25">
      <c r="B61" s="25" t="s">
        <v>114</v>
      </c>
      <c r="C61" s="26"/>
      <c r="D61" s="27" t="s">
        <v>37</v>
      </c>
      <c r="E61" s="28">
        <f>SUM(F61:H61)</f>
        <v>99470</v>
      </c>
      <c r="F61" s="28">
        <f>F62+F67+F72+F78+F82+F83+F85+F99+F109+F117+F124+F130</f>
        <v>99470</v>
      </c>
      <c r="G61" s="28">
        <f t="shared" ref="G61:T61" si="72">G62+G67+G72+G78+G82+G83+G85+G99+G109+G117+G124+G130</f>
        <v>0</v>
      </c>
      <c r="H61" s="28">
        <f t="shared" si="72"/>
        <v>0</v>
      </c>
      <c r="I61" s="28">
        <f>SUM(J61:L61)</f>
        <v>111900</v>
      </c>
      <c r="J61" s="28">
        <f t="shared" si="72"/>
        <v>111900</v>
      </c>
      <c r="K61" s="28">
        <f t="shared" si="72"/>
        <v>0</v>
      </c>
      <c r="L61" s="28">
        <f t="shared" si="72"/>
        <v>0</v>
      </c>
      <c r="M61" s="28">
        <f>SUM(N61:P61)</f>
        <v>128550</v>
      </c>
      <c r="N61" s="28">
        <f t="shared" si="72"/>
        <v>128550</v>
      </c>
      <c r="O61" s="28">
        <f t="shared" si="72"/>
        <v>0</v>
      </c>
      <c r="P61" s="28">
        <f t="shared" si="72"/>
        <v>0</v>
      </c>
      <c r="Q61" s="28">
        <f>SUM(R61:T61)</f>
        <v>138350</v>
      </c>
      <c r="R61" s="28">
        <f t="shared" si="72"/>
        <v>138350</v>
      </c>
      <c r="S61" s="28">
        <f t="shared" si="72"/>
        <v>0</v>
      </c>
      <c r="T61" s="28">
        <f t="shared" si="72"/>
        <v>0</v>
      </c>
    </row>
    <row r="62" spans="2:20" ht="34.5" hidden="1" x14ac:dyDescent="0.25">
      <c r="B62" s="42" t="s">
        <v>115</v>
      </c>
      <c r="C62" s="43"/>
      <c r="D62" s="44" t="s">
        <v>116</v>
      </c>
      <c r="E62" s="45">
        <f>SUM(F62:H62)</f>
        <v>2220</v>
      </c>
      <c r="F62" s="46">
        <f>SUM(F63:F66)</f>
        <v>2220</v>
      </c>
      <c r="G62" s="46">
        <f t="shared" ref="G62:H62" si="73">SUM(G63:G66)</f>
        <v>0</v>
      </c>
      <c r="H62" s="46">
        <f t="shared" si="73"/>
        <v>0</v>
      </c>
      <c r="I62" s="45">
        <f>SUM(J62:L62)</f>
        <v>2340</v>
      </c>
      <c r="J62" s="46">
        <f>SUM(J63:J66)</f>
        <v>2340</v>
      </c>
      <c r="K62" s="46">
        <f t="shared" ref="K62" si="74">SUM(K63:K66)</f>
        <v>0</v>
      </c>
      <c r="L62" s="46">
        <f t="shared" ref="L62" si="75">SUM(L63:L66)</f>
        <v>0</v>
      </c>
      <c r="M62" s="45">
        <f>SUM(N62:P62)</f>
        <v>2430</v>
      </c>
      <c r="N62" s="46">
        <f>SUM(N63:N66)</f>
        <v>2430</v>
      </c>
      <c r="O62" s="46">
        <f t="shared" ref="O62" si="76">SUM(O63:O66)</f>
        <v>0</v>
      </c>
      <c r="P62" s="46">
        <f t="shared" ref="P62" si="77">SUM(P63:P66)</f>
        <v>0</v>
      </c>
      <c r="Q62" s="45">
        <f>SUM(R62:T62)</f>
        <v>2550</v>
      </c>
      <c r="R62" s="46">
        <f>SUM(R63:R66)</f>
        <v>2550</v>
      </c>
      <c r="S62" s="46">
        <f t="shared" ref="S62" si="78">SUM(S63:S66)</f>
        <v>0</v>
      </c>
      <c r="T62" s="46">
        <f t="shared" ref="T62" si="79">SUM(T63:T66)</f>
        <v>0</v>
      </c>
    </row>
    <row r="63" spans="2:20" ht="17.25" hidden="1" x14ac:dyDescent="0.25">
      <c r="B63" s="47"/>
      <c r="C63" s="48" t="s">
        <v>391</v>
      </c>
      <c r="D63" s="49" t="s">
        <v>117</v>
      </c>
      <c r="E63" s="45">
        <f t="shared" ref="E63:E66" si="80">SUM(F63:H63)</f>
        <v>1470</v>
      </c>
      <c r="F63" s="50">
        <v>1470</v>
      </c>
      <c r="G63" s="50">
        <v>0</v>
      </c>
      <c r="H63" s="50">
        <v>0</v>
      </c>
      <c r="I63" s="45">
        <f t="shared" ref="I63:I66" si="81">SUM(J63:L63)</f>
        <v>1480</v>
      </c>
      <c r="J63" s="50">
        <v>1480</v>
      </c>
      <c r="K63" s="50">
        <v>0</v>
      </c>
      <c r="L63" s="50">
        <v>0</v>
      </c>
      <c r="M63" s="45">
        <f t="shared" ref="M63:M66" si="82">SUM(N63:P63)</f>
        <v>1490</v>
      </c>
      <c r="N63" s="50">
        <v>1490</v>
      </c>
      <c r="O63" s="50">
        <v>0</v>
      </c>
      <c r="P63" s="50">
        <v>0</v>
      </c>
      <c r="Q63" s="45">
        <f t="shared" ref="Q63:Q66" si="83">SUM(R63:T63)</f>
        <v>1500</v>
      </c>
      <c r="R63" s="50">
        <v>1500</v>
      </c>
      <c r="S63" s="50">
        <v>0</v>
      </c>
      <c r="T63" s="50">
        <v>0</v>
      </c>
    </row>
    <row r="64" spans="2:20" ht="17.25" hidden="1" x14ac:dyDescent="0.25">
      <c r="B64" s="47"/>
      <c r="C64" s="48" t="s">
        <v>392</v>
      </c>
      <c r="D64" s="49" t="s">
        <v>118</v>
      </c>
      <c r="E64" s="45">
        <f t="shared" si="80"/>
        <v>65</v>
      </c>
      <c r="F64" s="50">
        <v>65</v>
      </c>
      <c r="G64" s="50">
        <v>0</v>
      </c>
      <c r="H64" s="50">
        <v>0</v>
      </c>
      <c r="I64" s="45">
        <f t="shared" si="81"/>
        <v>130</v>
      </c>
      <c r="J64" s="50">
        <v>130</v>
      </c>
      <c r="K64" s="50">
        <v>0</v>
      </c>
      <c r="L64" s="50">
        <v>0</v>
      </c>
      <c r="M64" s="45">
        <f t="shared" si="82"/>
        <v>170</v>
      </c>
      <c r="N64" s="50">
        <v>170</v>
      </c>
      <c r="O64" s="50">
        <v>0</v>
      </c>
      <c r="P64" s="50">
        <v>0</v>
      </c>
      <c r="Q64" s="45">
        <f t="shared" si="83"/>
        <v>210</v>
      </c>
      <c r="R64" s="50">
        <v>210</v>
      </c>
      <c r="S64" s="50">
        <v>0</v>
      </c>
      <c r="T64" s="50">
        <v>0</v>
      </c>
    </row>
    <row r="65" spans="2:20" ht="34.5" hidden="1" x14ac:dyDescent="0.25">
      <c r="B65" s="47"/>
      <c r="C65" s="48" t="s">
        <v>393</v>
      </c>
      <c r="D65" s="49" t="s">
        <v>119</v>
      </c>
      <c r="E65" s="45">
        <f t="shared" si="80"/>
        <v>200</v>
      </c>
      <c r="F65" s="50">
        <v>200</v>
      </c>
      <c r="G65" s="50">
        <v>0</v>
      </c>
      <c r="H65" s="50">
        <v>0</v>
      </c>
      <c r="I65" s="45">
        <f t="shared" si="81"/>
        <v>230</v>
      </c>
      <c r="J65" s="50">
        <v>230</v>
      </c>
      <c r="K65" s="50">
        <v>0</v>
      </c>
      <c r="L65" s="50">
        <v>0</v>
      </c>
      <c r="M65" s="45">
        <f t="shared" si="82"/>
        <v>250</v>
      </c>
      <c r="N65" s="50">
        <v>250</v>
      </c>
      <c r="O65" s="50">
        <v>0</v>
      </c>
      <c r="P65" s="50">
        <v>0</v>
      </c>
      <c r="Q65" s="45">
        <f t="shared" si="83"/>
        <v>260</v>
      </c>
      <c r="R65" s="50">
        <v>260</v>
      </c>
      <c r="S65" s="50">
        <v>0</v>
      </c>
      <c r="T65" s="50">
        <v>0</v>
      </c>
    </row>
    <row r="66" spans="2:20" ht="17.25" hidden="1" x14ac:dyDescent="0.25">
      <c r="B66" s="47"/>
      <c r="C66" s="48" t="s">
        <v>368</v>
      </c>
      <c r="D66" s="49" t="s">
        <v>120</v>
      </c>
      <c r="E66" s="45">
        <f t="shared" si="80"/>
        <v>485</v>
      </c>
      <c r="F66" s="50">
        <v>485</v>
      </c>
      <c r="G66" s="50">
        <v>0</v>
      </c>
      <c r="H66" s="50">
        <v>0</v>
      </c>
      <c r="I66" s="45">
        <f t="shared" si="81"/>
        <v>500</v>
      </c>
      <c r="J66" s="50">
        <v>500</v>
      </c>
      <c r="K66" s="50">
        <v>0</v>
      </c>
      <c r="L66" s="50">
        <v>0</v>
      </c>
      <c r="M66" s="45">
        <f t="shared" si="82"/>
        <v>520</v>
      </c>
      <c r="N66" s="50">
        <v>520</v>
      </c>
      <c r="O66" s="50">
        <v>0</v>
      </c>
      <c r="P66" s="50">
        <v>0</v>
      </c>
      <c r="Q66" s="45">
        <f t="shared" si="83"/>
        <v>580</v>
      </c>
      <c r="R66" s="50">
        <v>580</v>
      </c>
      <c r="S66" s="50">
        <v>0</v>
      </c>
      <c r="T66" s="50">
        <v>0</v>
      </c>
    </row>
    <row r="67" spans="2:20" ht="34.5" hidden="1" x14ac:dyDescent="0.25">
      <c r="B67" s="42" t="s">
        <v>122</v>
      </c>
      <c r="C67" s="43"/>
      <c r="D67" s="44" t="s">
        <v>121</v>
      </c>
      <c r="E67" s="45">
        <f>SUM(F67:H67)</f>
        <v>18070</v>
      </c>
      <c r="F67" s="45">
        <f t="shared" ref="F67:G67" si="84">SUM(F68:F71)</f>
        <v>18070</v>
      </c>
      <c r="G67" s="45">
        <f t="shared" si="84"/>
        <v>0</v>
      </c>
      <c r="H67" s="45">
        <f t="shared" ref="H67" si="85">SUM(H68:H71)</f>
        <v>0</v>
      </c>
      <c r="I67" s="45">
        <f>SUM(J67:L67)</f>
        <v>18280</v>
      </c>
      <c r="J67" s="45">
        <f t="shared" ref="J67" si="86">SUM(J68:J71)</f>
        <v>18280</v>
      </c>
      <c r="K67" s="45">
        <f t="shared" ref="K67" si="87">SUM(K68:K71)</f>
        <v>0</v>
      </c>
      <c r="L67" s="45">
        <f t="shared" ref="L67" si="88">SUM(L68:L71)</f>
        <v>0</v>
      </c>
      <c r="M67" s="45">
        <f>SUM(N67:P67)</f>
        <v>18480</v>
      </c>
      <c r="N67" s="45">
        <f t="shared" ref="N67" si="89">SUM(N68:N71)</f>
        <v>18480</v>
      </c>
      <c r="O67" s="45">
        <f t="shared" ref="O67" si="90">SUM(O68:O71)</f>
        <v>0</v>
      </c>
      <c r="P67" s="45">
        <f t="shared" ref="P67" si="91">SUM(P68:P71)</f>
        <v>0</v>
      </c>
      <c r="Q67" s="45">
        <f>SUM(R67:T67)</f>
        <v>18700</v>
      </c>
      <c r="R67" s="45">
        <f t="shared" ref="R67" si="92">SUM(R68:R71)</f>
        <v>18700</v>
      </c>
      <c r="S67" s="45">
        <f t="shared" ref="S67" si="93">SUM(S68:S71)</f>
        <v>0</v>
      </c>
      <c r="T67" s="45">
        <f t="shared" ref="T67" si="94">SUM(T68:T71)</f>
        <v>0</v>
      </c>
    </row>
    <row r="68" spans="2:20" ht="17.25" hidden="1" x14ac:dyDescent="0.25">
      <c r="B68" s="47"/>
      <c r="C68" s="48" t="s">
        <v>127</v>
      </c>
      <c r="D68" s="49" t="s">
        <v>123</v>
      </c>
      <c r="E68" s="45">
        <f t="shared" ref="E68:E71" si="95">SUM(F68:H68)</f>
        <v>14100</v>
      </c>
      <c r="F68" s="50">
        <v>14100</v>
      </c>
      <c r="G68" s="50">
        <v>0</v>
      </c>
      <c r="H68" s="50">
        <v>0</v>
      </c>
      <c r="I68" s="45">
        <f t="shared" ref="I68:I71" si="96">SUM(J68:L68)</f>
        <v>14200</v>
      </c>
      <c r="J68" s="50">
        <v>14200</v>
      </c>
      <c r="K68" s="50">
        <v>0</v>
      </c>
      <c r="L68" s="50">
        <v>0</v>
      </c>
      <c r="M68" s="45">
        <f t="shared" ref="M68:M71" si="97">SUM(N68:P68)</f>
        <v>14300</v>
      </c>
      <c r="N68" s="50">
        <v>14300</v>
      </c>
      <c r="O68" s="50">
        <v>0</v>
      </c>
      <c r="P68" s="50">
        <v>0</v>
      </c>
      <c r="Q68" s="45">
        <f t="shared" ref="Q68:Q71" si="98">SUM(R68:T68)</f>
        <v>14400</v>
      </c>
      <c r="R68" s="50">
        <v>14400</v>
      </c>
      <c r="S68" s="50">
        <v>0</v>
      </c>
      <c r="T68" s="50">
        <v>0</v>
      </c>
    </row>
    <row r="69" spans="2:20" ht="17.25" hidden="1" x14ac:dyDescent="0.25">
      <c r="B69" s="47"/>
      <c r="C69" s="48" t="s">
        <v>128</v>
      </c>
      <c r="D69" s="49" t="s">
        <v>124</v>
      </c>
      <c r="E69" s="45">
        <f t="shared" si="95"/>
        <v>130</v>
      </c>
      <c r="F69" s="50">
        <v>130</v>
      </c>
      <c r="G69" s="50">
        <v>0</v>
      </c>
      <c r="H69" s="50">
        <v>0</v>
      </c>
      <c r="I69" s="45">
        <f t="shared" si="96"/>
        <v>140</v>
      </c>
      <c r="J69" s="50">
        <v>140</v>
      </c>
      <c r="K69" s="50">
        <v>0</v>
      </c>
      <c r="L69" s="50">
        <v>0</v>
      </c>
      <c r="M69" s="45">
        <f t="shared" si="97"/>
        <v>140</v>
      </c>
      <c r="N69" s="50">
        <v>140</v>
      </c>
      <c r="O69" s="50">
        <v>0</v>
      </c>
      <c r="P69" s="50">
        <v>0</v>
      </c>
      <c r="Q69" s="45">
        <f t="shared" si="98"/>
        <v>150</v>
      </c>
      <c r="R69" s="50">
        <v>150</v>
      </c>
      <c r="S69" s="50">
        <v>0</v>
      </c>
      <c r="T69" s="50">
        <v>0</v>
      </c>
    </row>
    <row r="70" spans="2:20" ht="17.25" hidden="1" x14ac:dyDescent="0.25">
      <c r="B70" s="47"/>
      <c r="C70" s="48" t="s">
        <v>129</v>
      </c>
      <c r="D70" s="49" t="s">
        <v>125</v>
      </c>
      <c r="E70" s="45">
        <f t="shared" si="95"/>
        <v>3800</v>
      </c>
      <c r="F70" s="50">
        <v>3800</v>
      </c>
      <c r="G70" s="50">
        <v>0</v>
      </c>
      <c r="H70" s="50">
        <v>0</v>
      </c>
      <c r="I70" s="45">
        <f t="shared" si="96"/>
        <v>3900</v>
      </c>
      <c r="J70" s="50">
        <v>3900</v>
      </c>
      <c r="K70" s="50">
        <v>0</v>
      </c>
      <c r="L70" s="50">
        <v>0</v>
      </c>
      <c r="M70" s="45">
        <f t="shared" si="97"/>
        <v>4000</v>
      </c>
      <c r="N70" s="50">
        <v>4000</v>
      </c>
      <c r="O70" s="50">
        <v>0</v>
      </c>
      <c r="P70" s="50">
        <v>0</v>
      </c>
      <c r="Q70" s="45">
        <f t="shared" si="98"/>
        <v>4110</v>
      </c>
      <c r="R70" s="50">
        <v>4110</v>
      </c>
      <c r="S70" s="50">
        <v>0</v>
      </c>
      <c r="T70" s="50">
        <v>0</v>
      </c>
    </row>
    <row r="71" spans="2:20" ht="17.25" hidden="1" x14ac:dyDescent="0.25">
      <c r="B71" s="47"/>
      <c r="C71" s="48" t="s">
        <v>130</v>
      </c>
      <c r="D71" s="49" t="s">
        <v>126</v>
      </c>
      <c r="E71" s="45">
        <f t="shared" si="95"/>
        <v>40</v>
      </c>
      <c r="F71" s="50">
        <v>40</v>
      </c>
      <c r="G71" s="50">
        <v>0</v>
      </c>
      <c r="H71" s="50">
        <v>0</v>
      </c>
      <c r="I71" s="45">
        <f t="shared" si="96"/>
        <v>40</v>
      </c>
      <c r="J71" s="50">
        <v>40</v>
      </c>
      <c r="K71" s="50">
        <v>0</v>
      </c>
      <c r="L71" s="50">
        <v>0</v>
      </c>
      <c r="M71" s="45">
        <f t="shared" si="97"/>
        <v>40</v>
      </c>
      <c r="N71" s="50">
        <v>40</v>
      </c>
      <c r="O71" s="50">
        <v>0</v>
      </c>
      <c r="P71" s="50">
        <v>0</v>
      </c>
      <c r="Q71" s="45">
        <f t="shared" si="98"/>
        <v>40</v>
      </c>
      <c r="R71" s="50">
        <v>40</v>
      </c>
      <c r="S71" s="50">
        <v>0</v>
      </c>
      <c r="T71" s="50">
        <v>0</v>
      </c>
    </row>
    <row r="72" spans="2:20" ht="34.5" hidden="1" x14ac:dyDescent="0.25">
      <c r="B72" s="42" t="s">
        <v>132</v>
      </c>
      <c r="C72" s="43"/>
      <c r="D72" s="44" t="s">
        <v>131</v>
      </c>
      <c r="E72" s="45">
        <f>SUM(F72:H72)</f>
        <v>1830</v>
      </c>
      <c r="F72" s="45">
        <f>SUM(F73:F77)</f>
        <v>1830</v>
      </c>
      <c r="G72" s="45">
        <f t="shared" ref="G72:T72" si="99">SUM(G73:G77)</f>
        <v>0</v>
      </c>
      <c r="H72" s="45">
        <f t="shared" si="99"/>
        <v>0</v>
      </c>
      <c r="I72" s="45">
        <f>SUM(J72:L72)</f>
        <v>1830</v>
      </c>
      <c r="J72" s="45">
        <f t="shared" si="99"/>
        <v>1830</v>
      </c>
      <c r="K72" s="45">
        <f t="shared" si="99"/>
        <v>0</v>
      </c>
      <c r="L72" s="45">
        <f t="shared" si="99"/>
        <v>0</v>
      </c>
      <c r="M72" s="45">
        <f>SUM(N72:P72)</f>
        <v>1830</v>
      </c>
      <c r="N72" s="45">
        <f t="shared" si="99"/>
        <v>1830</v>
      </c>
      <c r="O72" s="45">
        <f t="shared" si="99"/>
        <v>0</v>
      </c>
      <c r="P72" s="45">
        <f t="shared" si="99"/>
        <v>0</v>
      </c>
      <c r="Q72" s="45">
        <f>SUM(R72:T72)</f>
        <v>1830</v>
      </c>
      <c r="R72" s="45">
        <f t="shared" si="99"/>
        <v>1830</v>
      </c>
      <c r="S72" s="45">
        <f t="shared" si="99"/>
        <v>0</v>
      </c>
      <c r="T72" s="45">
        <f t="shared" si="99"/>
        <v>0</v>
      </c>
    </row>
    <row r="73" spans="2:20" ht="69" hidden="1" x14ac:dyDescent="0.25">
      <c r="B73" s="47"/>
      <c r="C73" s="48" t="s">
        <v>138</v>
      </c>
      <c r="D73" s="49" t="s">
        <v>137</v>
      </c>
      <c r="E73" s="45">
        <f t="shared" ref="E73:E77" si="100">SUM(F73:H73)</f>
        <v>470</v>
      </c>
      <c r="F73" s="50">
        <v>470</v>
      </c>
      <c r="G73" s="50">
        <v>0</v>
      </c>
      <c r="H73" s="50">
        <v>0</v>
      </c>
      <c r="I73" s="45">
        <f t="shared" ref="I73:I77" si="101">SUM(J73:L73)</f>
        <v>470</v>
      </c>
      <c r="J73" s="50">
        <v>470</v>
      </c>
      <c r="K73" s="50">
        <v>0</v>
      </c>
      <c r="L73" s="50">
        <v>0</v>
      </c>
      <c r="M73" s="45">
        <f t="shared" ref="M73:M77" si="102">SUM(N73:P73)</f>
        <v>470</v>
      </c>
      <c r="N73" s="50">
        <v>470</v>
      </c>
      <c r="O73" s="50">
        <v>0</v>
      </c>
      <c r="P73" s="50">
        <v>0</v>
      </c>
      <c r="Q73" s="45">
        <f t="shared" ref="Q73:Q77" si="103">SUM(R73:T73)</f>
        <v>470</v>
      </c>
      <c r="R73" s="50">
        <v>470</v>
      </c>
      <c r="S73" s="50">
        <v>0</v>
      </c>
      <c r="T73" s="50">
        <v>0</v>
      </c>
    </row>
    <row r="74" spans="2:20" ht="34.5" hidden="1" x14ac:dyDescent="0.25">
      <c r="B74" s="47"/>
      <c r="C74" s="48" t="s">
        <v>139</v>
      </c>
      <c r="D74" s="49" t="s">
        <v>133</v>
      </c>
      <c r="E74" s="45">
        <f t="shared" si="100"/>
        <v>800</v>
      </c>
      <c r="F74" s="50">
        <v>800</v>
      </c>
      <c r="G74" s="50">
        <v>0</v>
      </c>
      <c r="H74" s="50">
        <v>0</v>
      </c>
      <c r="I74" s="45">
        <f t="shared" si="101"/>
        <v>800</v>
      </c>
      <c r="J74" s="50">
        <v>800</v>
      </c>
      <c r="K74" s="50">
        <v>0</v>
      </c>
      <c r="L74" s="50">
        <v>0</v>
      </c>
      <c r="M74" s="45">
        <f t="shared" si="102"/>
        <v>800</v>
      </c>
      <c r="N74" s="50">
        <v>800</v>
      </c>
      <c r="O74" s="50">
        <v>0</v>
      </c>
      <c r="P74" s="50">
        <v>0</v>
      </c>
      <c r="Q74" s="45">
        <f t="shared" si="103"/>
        <v>800</v>
      </c>
      <c r="R74" s="50">
        <v>800</v>
      </c>
      <c r="S74" s="50">
        <v>0</v>
      </c>
      <c r="T74" s="50">
        <v>0</v>
      </c>
    </row>
    <row r="75" spans="2:20" ht="17.25" hidden="1" x14ac:dyDescent="0.25">
      <c r="B75" s="47"/>
      <c r="C75" s="48" t="s">
        <v>140</v>
      </c>
      <c r="D75" s="49" t="s">
        <v>134</v>
      </c>
      <c r="E75" s="45">
        <f t="shared" si="100"/>
        <v>20</v>
      </c>
      <c r="F75" s="50">
        <v>20</v>
      </c>
      <c r="G75" s="50">
        <v>0</v>
      </c>
      <c r="H75" s="50">
        <v>0</v>
      </c>
      <c r="I75" s="45">
        <f t="shared" si="101"/>
        <v>20</v>
      </c>
      <c r="J75" s="50">
        <v>20</v>
      </c>
      <c r="K75" s="50">
        <v>0</v>
      </c>
      <c r="L75" s="50">
        <v>0</v>
      </c>
      <c r="M75" s="45">
        <f t="shared" si="102"/>
        <v>20</v>
      </c>
      <c r="N75" s="50">
        <v>20</v>
      </c>
      <c r="O75" s="50">
        <v>0</v>
      </c>
      <c r="P75" s="50">
        <v>0</v>
      </c>
      <c r="Q75" s="45">
        <f t="shared" si="103"/>
        <v>20</v>
      </c>
      <c r="R75" s="50">
        <v>20</v>
      </c>
      <c r="S75" s="50">
        <v>0</v>
      </c>
      <c r="T75" s="50">
        <v>0</v>
      </c>
    </row>
    <row r="76" spans="2:20" ht="17.25" hidden="1" x14ac:dyDescent="0.25">
      <c r="B76" s="47"/>
      <c r="C76" s="48" t="s">
        <v>141</v>
      </c>
      <c r="D76" s="49" t="s">
        <v>135</v>
      </c>
      <c r="E76" s="45">
        <f t="shared" si="100"/>
        <v>40</v>
      </c>
      <c r="F76" s="50">
        <v>40</v>
      </c>
      <c r="G76" s="50">
        <v>0</v>
      </c>
      <c r="H76" s="50">
        <v>0</v>
      </c>
      <c r="I76" s="45">
        <f t="shared" si="101"/>
        <v>40</v>
      </c>
      <c r="J76" s="50">
        <v>40</v>
      </c>
      <c r="K76" s="50">
        <v>0</v>
      </c>
      <c r="L76" s="50">
        <v>0</v>
      </c>
      <c r="M76" s="45">
        <f t="shared" si="102"/>
        <v>40</v>
      </c>
      <c r="N76" s="50">
        <v>40</v>
      </c>
      <c r="O76" s="50">
        <v>0</v>
      </c>
      <c r="P76" s="50">
        <v>0</v>
      </c>
      <c r="Q76" s="45">
        <f t="shared" si="103"/>
        <v>40</v>
      </c>
      <c r="R76" s="50">
        <v>40</v>
      </c>
      <c r="S76" s="50">
        <v>0</v>
      </c>
      <c r="T76" s="50">
        <v>0</v>
      </c>
    </row>
    <row r="77" spans="2:20" ht="51.75" hidden="1" x14ac:dyDescent="0.25">
      <c r="B77" s="47"/>
      <c r="C77" s="48" t="s">
        <v>142</v>
      </c>
      <c r="D77" s="49" t="s">
        <v>136</v>
      </c>
      <c r="E77" s="45">
        <f t="shared" si="100"/>
        <v>500</v>
      </c>
      <c r="F77" s="50">
        <v>500</v>
      </c>
      <c r="G77" s="50">
        <v>0</v>
      </c>
      <c r="H77" s="50">
        <v>0</v>
      </c>
      <c r="I77" s="45">
        <f t="shared" si="101"/>
        <v>500</v>
      </c>
      <c r="J77" s="50">
        <v>500</v>
      </c>
      <c r="K77" s="50">
        <v>0</v>
      </c>
      <c r="L77" s="50">
        <v>0</v>
      </c>
      <c r="M77" s="45">
        <f t="shared" si="102"/>
        <v>500</v>
      </c>
      <c r="N77" s="50">
        <v>500</v>
      </c>
      <c r="O77" s="50">
        <v>0</v>
      </c>
      <c r="P77" s="50">
        <v>0</v>
      </c>
      <c r="Q77" s="45">
        <f t="shared" si="103"/>
        <v>500</v>
      </c>
      <c r="R77" s="50">
        <v>500</v>
      </c>
      <c r="S77" s="50">
        <v>0</v>
      </c>
      <c r="T77" s="50">
        <v>0</v>
      </c>
    </row>
    <row r="78" spans="2:20" ht="34.5" hidden="1" x14ac:dyDescent="0.25">
      <c r="B78" s="42" t="s">
        <v>144</v>
      </c>
      <c r="C78" s="43"/>
      <c r="D78" s="44" t="s">
        <v>143</v>
      </c>
      <c r="E78" s="45">
        <f>SUM(F78:H78)</f>
        <v>1750</v>
      </c>
      <c r="F78" s="45">
        <f>SUM(F79:F81)</f>
        <v>1750</v>
      </c>
      <c r="G78" s="45">
        <f t="shared" ref="G78:T78" si="104">SUM(G79:G81)</f>
        <v>0</v>
      </c>
      <c r="H78" s="45">
        <f t="shared" si="104"/>
        <v>0</v>
      </c>
      <c r="I78" s="45">
        <f t="shared" ref="I78:I84" si="105">SUM(J78:L78)</f>
        <v>1820</v>
      </c>
      <c r="J78" s="45">
        <f t="shared" si="104"/>
        <v>1820</v>
      </c>
      <c r="K78" s="45">
        <f t="shared" si="104"/>
        <v>0</v>
      </c>
      <c r="L78" s="45">
        <f t="shared" si="104"/>
        <v>0</v>
      </c>
      <c r="M78" s="45">
        <f t="shared" ref="M78:M84" si="106">SUM(N78:P78)</f>
        <v>1900</v>
      </c>
      <c r="N78" s="45">
        <f t="shared" si="104"/>
        <v>1900</v>
      </c>
      <c r="O78" s="45">
        <f t="shared" si="104"/>
        <v>0</v>
      </c>
      <c r="P78" s="45">
        <f t="shared" si="104"/>
        <v>0</v>
      </c>
      <c r="Q78" s="45">
        <f t="shared" ref="Q78:Q84" si="107">SUM(R78:T78)</f>
        <v>2100</v>
      </c>
      <c r="R78" s="45">
        <f t="shared" si="104"/>
        <v>2100</v>
      </c>
      <c r="S78" s="45">
        <f t="shared" si="104"/>
        <v>0</v>
      </c>
      <c r="T78" s="45">
        <f t="shared" si="104"/>
        <v>0</v>
      </c>
    </row>
    <row r="79" spans="2:20" ht="34.5" hidden="1" x14ac:dyDescent="0.25">
      <c r="B79" s="47"/>
      <c r="C79" s="48" t="s">
        <v>148</v>
      </c>
      <c r="D79" s="49" t="s">
        <v>145</v>
      </c>
      <c r="E79" s="45">
        <f t="shared" ref="E79:E81" si="108">SUM(F79:H79)</f>
        <v>1550</v>
      </c>
      <c r="F79" s="50">
        <v>1550</v>
      </c>
      <c r="G79" s="50">
        <v>0</v>
      </c>
      <c r="H79" s="50">
        <v>0</v>
      </c>
      <c r="I79" s="45">
        <f t="shared" si="105"/>
        <v>1600</v>
      </c>
      <c r="J79" s="50">
        <v>1600</v>
      </c>
      <c r="K79" s="50">
        <v>0</v>
      </c>
      <c r="L79" s="50">
        <v>0</v>
      </c>
      <c r="M79" s="45">
        <f t="shared" si="106"/>
        <v>1645</v>
      </c>
      <c r="N79" s="50">
        <v>1645</v>
      </c>
      <c r="O79" s="50">
        <v>0</v>
      </c>
      <c r="P79" s="50">
        <v>0</v>
      </c>
      <c r="Q79" s="45">
        <f t="shared" si="107"/>
        <v>1795</v>
      </c>
      <c r="R79" s="50">
        <v>1795</v>
      </c>
      <c r="S79" s="50">
        <v>0</v>
      </c>
      <c r="T79" s="50">
        <v>0</v>
      </c>
    </row>
    <row r="80" spans="2:20" ht="51.75" hidden="1" x14ac:dyDescent="0.25">
      <c r="B80" s="47"/>
      <c r="C80" s="48" t="s">
        <v>149</v>
      </c>
      <c r="D80" s="49" t="s">
        <v>146</v>
      </c>
      <c r="E80" s="45">
        <f t="shared" si="108"/>
        <v>165</v>
      </c>
      <c r="F80" s="50">
        <v>165</v>
      </c>
      <c r="G80" s="50">
        <v>0</v>
      </c>
      <c r="H80" s="50">
        <v>0</v>
      </c>
      <c r="I80" s="45">
        <f t="shared" si="105"/>
        <v>165</v>
      </c>
      <c r="J80" s="50">
        <v>165</v>
      </c>
      <c r="K80" s="50">
        <v>0</v>
      </c>
      <c r="L80" s="50">
        <v>0</v>
      </c>
      <c r="M80" s="45">
        <f t="shared" si="106"/>
        <v>200</v>
      </c>
      <c r="N80" s="50">
        <v>200</v>
      </c>
      <c r="O80" s="50">
        <v>0</v>
      </c>
      <c r="P80" s="50">
        <v>0</v>
      </c>
      <c r="Q80" s="45">
        <f t="shared" si="107"/>
        <v>250</v>
      </c>
      <c r="R80" s="50">
        <v>250</v>
      </c>
      <c r="S80" s="50">
        <v>0</v>
      </c>
      <c r="T80" s="50">
        <v>0</v>
      </c>
    </row>
    <row r="81" spans="2:20" ht="69" hidden="1" x14ac:dyDescent="0.25">
      <c r="B81" s="47"/>
      <c r="C81" s="48" t="s">
        <v>150</v>
      </c>
      <c r="D81" s="49" t="s">
        <v>147</v>
      </c>
      <c r="E81" s="45">
        <f t="shared" si="108"/>
        <v>35</v>
      </c>
      <c r="F81" s="50">
        <v>35</v>
      </c>
      <c r="G81" s="50">
        <v>0</v>
      </c>
      <c r="H81" s="50">
        <v>0</v>
      </c>
      <c r="I81" s="45">
        <f t="shared" si="105"/>
        <v>55</v>
      </c>
      <c r="J81" s="50">
        <v>55</v>
      </c>
      <c r="K81" s="50">
        <v>0</v>
      </c>
      <c r="L81" s="50">
        <v>0</v>
      </c>
      <c r="M81" s="45">
        <f t="shared" si="106"/>
        <v>55</v>
      </c>
      <c r="N81" s="50">
        <v>55</v>
      </c>
      <c r="O81" s="50">
        <v>0</v>
      </c>
      <c r="P81" s="50">
        <v>0</v>
      </c>
      <c r="Q81" s="45">
        <f t="shared" si="107"/>
        <v>55</v>
      </c>
      <c r="R81" s="50">
        <v>55</v>
      </c>
      <c r="S81" s="50">
        <v>0</v>
      </c>
      <c r="T81" s="50">
        <v>0</v>
      </c>
    </row>
    <row r="82" spans="2:20" ht="34.5" hidden="1" x14ac:dyDescent="0.25">
      <c r="B82" s="42" t="s">
        <v>152</v>
      </c>
      <c r="C82" s="43"/>
      <c r="D82" s="44" t="s">
        <v>151</v>
      </c>
      <c r="E82" s="45">
        <f t="shared" ref="E82:E98" si="109">F82+G82+H82</f>
        <v>270</v>
      </c>
      <c r="F82" s="45">
        <v>270</v>
      </c>
      <c r="G82" s="45">
        <f>SUM(G83:G86)</f>
        <v>0</v>
      </c>
      <c r="H82" s="45">
        <f>SUM(H83:H86)</f>
        <v>0</v>
      </c>
      <c r="I82" s="45">
        <f t="shared" si="105"/>
        <v>270</v>
      </c>
      <c r="J82" s="45">
        <v>270</v>
      </c>
      <c r="K82" s="45">
        <f>SUM(K83:K86)</f>
        <v>0</v>
      </c>
      <c r="L82" s="45">
        <f>SUM(L83:L86)</f>
        <v>0</v>
      </c>
      <c r="M82" s="45">
        <f t="shared" si="106"/>
        <v>270</v>
      </c>
      <c r="N82" s="45">
        <v>270</v>
      </c>
      <c r="O82" s="45">
        <f>SUM(O83:O86)</f>
        <v>0</v>
      </c>
      <c r="P82" s="45">
        <f>SUM(P83:P86)</f>
        <v>0</v>
      </c>
      <c r="Q82" s="45">
        <f t="shared" si="107"/>
        <v>270</v>
      </c>
      <c r="R82" s="45">
        <v>270</v>
      </c>
      <c r="S82" s="45">
        <f>SUM(S83:S86)</f>
        <v>0</v>
      </c>
      <c r="T82" s="45">
        <v>0</v>
      </c>
    </row>
    <row r="83" spans="2:20" ht="34.5" hidden="1" x14ac:dyDescent="0.25">
      <c r="B83" s="42" t="s">
        <v>153</v>
      </c>
      <c r="C83" s="43"/>
      <c r="D83" s="44" t="s">
        <v>154</v>
      </c>
      <c r="E83" s="45">
        <f>SUM(F83:H83)</f>
        <v>9630</v>
      </c>
      <c r="F83" s="45">
        <f t="shared" ref="F83:T83" si="110">F84</f>
        <v>9630</v>
      </c>
      <c r="G83" s="45">
        <f t="shared" si="110"/>
        <v>0</v>
      </c>
      <c r="H83" s="45">
        <f t="shared" si="110"/>
        <v>0</v>
      </c>
      <c r="I83" s="45">
        <f>SUM(J83:L83)</f>
        <v>9800</v>
      </c>
      <c r="J83" s="45">
        <f t="shared" si="110"/>
        <v>9800</v>
      </c>
      <c r="K83" s="45">
        <f t="shared" si="110"/>
        <v>0</v>
      </c>
      <c r="L83" s="45">
        <f t="shared" si="110"/>
        <v>0</v>
      </c>
      <c r="M83" s="45">
        <f t="shared" si="106"/>
        <v>9900</v>
      </c>
      <c r="N83" s="45">
        <f t="shared" si="110"/>
        <v>9900</v>
      </c>
      <c r="O83" s="45">
        <f t="shared" si="110"/>
        <v>0</v>
      </c>
      <c r="P83" s="45">
        <f t="shared" si="110"/>
        <v>0</v>
      </c>
      <c r="Q83" s="45">
        <f t="shared" si="107"/>
        <v>10000</v>
      </c>
      <c r="R83" s="45">
        <f t="shared" si="110"/>
        <v>10000</v>
      </c>
      <c r="S83" s="45">
        <f t="shared" si="110"/>
        <v>0</v>
      </c>
      <c r="T83" s="45">
        <f t="shared" si="110"/>
        <v>0</v>
      </c>
    </row>
    <row r="84" spans="2:20" ht="34.5" hidden="1" x14ac:dyDescent="0.25">
      <c r="B84" s="47"/>
      <c r="C84" s="48" t="s">
        <v>160</v>
      </c>
      <c r="D84" s="49" t="s">
        <v>155</v>
      </c>
      <c r="E84" s="45">
        <f>SUM(F84:H84)</f>
        <v>9630</v>
      </c>
      <c r="F84" s="50">
        <v>9630</v>
      </c>
      <c r="G84" s="50">
        <v>0</v>
      </c>
      <c r="H84" s="50">
        <v>0</v>
      </c>
      <c r="I84" s="45">
        <f t="shared" si="105"/>
        <v>9800</v>
      </c>
      <c r="J84" s="50">
        <v>9800</v>
      </c>
      <c r="K84" s="50">
        <v>0</v>
      </c>
      <c r="L84" s="50">
        <v>0</v>
      </c>
      <c r="M84" s="45">
        <f t="shared" si="106"/>
        <v>9900</v>
      </c>
      <c r="N84" s="50">
        <v>9900</v>
      </c>
      <c r="O84" s="50">
        <v>0</v>
      </c>
      <c r="P84" s="50">
        <v>0</v>
      </c>
      <c r="Q84" s="45">
        <f t="shared" si="107"/>
        <v>10000</v>
      </c>
      <c r="R84" s="50">
        <v>10000</v>
      </c>
      <c r="S84" s="50">
        <v>0</v>
      </c>
      <c r="T84" s="50">
        <v>0</v>
      </c>
    </row>
    <row r="85" spans="2:20" ht="34.5" hidden="1" x14ac:dyDescent="0.25">
      <c r="B85" s="42" t="s">
        <v>161</v>
      </c>
      <c r="C85" s="43"/>
      <c r="D85" s="44" t="s">
        <v>166</v>
      </c>
      <c r="E85" s="45">
        <f>SUM(F85:H85)</f>
        <v>16200</v>
      </c>
      <c r="F85" s="45">
        <f>SUM(F86:F98)</f>
        <v>16200</v>
      </c>
      <c r="G85" s="45">
        <f t="shared" ref="G85:T85" si="111">SUM(G86:G98)</f>
        <v>0</v>
      </c>
      <c r="H85" s="45">
        <f t="shared" si="111"/>
        <v>0</v>
      </c>
      <c r="I85" s="45">
        <f>SUM(J85:L85)</f>
        <v>17100</v>
      </c>
      <c r="J85" s="45">
        <f t="shared" si="111"/>
        <v>17100</v>
      </c>
      <c r="K85" s="45">
        <f t="shared" si="111"/>
        <v>0</v>
      </c>
      <c r="L85" s="45">
        <f t="shared" si="111"/>
        <v>0</v>
      </c>
      <c r="M85" s="45">
        <f>SUM(N85:P85)</f>
        <v>20170</v>
      </c>
      <c r="N85" s="45">
        <f t="shared" si="111"/>
        <v>20170</v>
      </c>
      <c r="O85" s="45">
        <f t="shared" si="111"/>
        <v>0</v>
      </c>
      <c r="P85" s="45">
        <f t="shared" si="111"/>
        <v>0</v>
      </c>
      <c r="Q85" s="45">
        <f>SUM(R85:T85)</f>
        <v>20970</v>
      </c>
      <c r="R85" s="45">
        <f t="shared" si="111"/>
        <v>20970</v>
      </c>
      <c r="S85" s="45">
        <f t="shared" si="111"/>
        <v>0</v>
      </c>
      <c r="T85" s="45">
        <f t="shared" si="111"/>
        <v>0</v>
      </c>
    </row>
    <row r="86" spans="2:20" ht="69" hidden="1" x14ac:dyDescent="0.25">
      <c r="B86" s="47"/>
      <c r="C86" s="48" t="s">
        <v>162</v>
      </c>
      <c r="D86" s="49" t="s">
        <v>156</v>
      </c>
      <c r="E86" s="45">
        <f t="shared" si="109"/>
        <v>3060</v>
      </c>
      <c r="F86" s="50">
        <v>3060</v>
      </c>
      <c r="G86" s="50">
        <v>0</v>
      </c>
      <c r="H86" s="50">
        <v>0</v>
      </c>
      <c r="I86" s="45">
        <f t="shared" ref="I86:I98" si="112">SUM(J86:L86)</f>
        <v>3200</v>
      </c>
      <c r="J86" s="50">
        <v>3200</v>
      </c>
      <c r="K86" s="50">
        <v>0</v>
      </c>
      <c r="L86" s="50">
        <v>0</v>
      </c>
      <c r="M86" s="45">
        <f t="shared" ref="M86:M98" si="113">SUM(N86:P86)</f>
        <v>5000</v>
      </c>
      <c r="N86" s="50">
        <v>5000</v>
      </c>
      <c r="O86" s="50">
        <v>0</v>
      </c>
      <c r="P86" s="50">
        <v>0</v>
      </c>
      <c r="Q86" s="45">
        <f t="shared" ref="Q86:Q98" si="114">SUM(R86:T86)</f>
        <v>5000</v>
      </c>
      <c r="R86" s="50">
        <v>5000</v>
      </c>
      <c r="S86" s="50">
        <v>0</v>
      </c>
      <c r="T86" s="50">
        <v>0</v>
      </c>
    </row>
    <row r="87" spans="2:20" ht="17.25" hidden="1" x14ac:dyDescent="0.25">
      <c r="B87" s="47"/>
      <c r="C87" s="48" t="s">
        <v>163</v>
      </c>
      <c r="D87" s="49" t="s">
        <v>157</v>
      </c>
      <c r="E87" s="45">
        <f t="shared" si="109"/>
        <v>1700</v>
      </c>
      <c r="F87" s="50">
        <v>1700</v>
      </c>
      <c r="G87" s="50">
        <v>0</v>
      </c>
      <c r="H87" s="50">
        <v>0</v>
      </c>
      <c r="I87" s="45">
        <f t="shared" si="112"/>
        <v>1750</v>
      </c>
      <c r="J87" s="50">
        <v>1750</v>
      </c>
      <c r="K87" s="50">
        <v>0</v>
      </c>
      <c r="L87" s="50">
        <v>0</v>
      </c>
      <c r="M87" s="45">
        <f t="shared" si="113"/>
        <v>1800</v>
      </c>
      <c r="N87" s="50">
        <v>1800</v>
      </c>
      <c r="O87" s="50">
        <v>0</v>
      </c>
      <c r="P87" s="50">
        <v>0</v>
      </c>
      <c r="Q87" s="45">
        <f t="shared" si="114"/>
        <v>1850</v>
      </c>
      <c r="R87" s="50">
        <v>1850</v>
      </c>
      <c r="S87" s="50">
        <v>0</v>
      </c>
      <c r="T87" s="50">
        <v>0</v>
      </c>
    </row>
    <row r="88" spans="2:20" ht="17.25" hidden="1" x14ac:dyDescent="0.25">
      <c r="B88" s="47"/>
      <c r="C88" s="48" t="s">
        <v>164</v>
      </c>
      <c r="D88" s="49" t="s">
        <v>158</v>
      </c>
      <c r="E88" s="45">
        <f t="shared" si="109"/>
        <v>9960</v>
      </c>
      <c r="F88" s="50">
        <v>9960</v>
      </c>
      <c r="G88" s="50">
        <v>0</v>
      </c>
      <c r="H88" s="50">
        <v>0</v>
      </c>
      <c r="I88" s="45">
        <f t="shared" si="112"/>
        <v>10100</v>
      </c>
      <c r="J88" s="50">
        <v>10100</v>
      </c>
      <c r="K88" s="50">
        <v>0</v>
      </c>
      <c r="L88" s="50">
        <v>0</v>
      </c>
      <c r="M88" s="45">
        <f t="shared" si="113"/>
        <v>10200</v>
      </c>
      <c r="N88" s="50">
        <v>10200</v>
      </c>
      <c r="O88" s="50">
        <v>0</v>
      </c>
      <c r="P88" s="50">
        <v>0</v>
      </c>
      <c r="Q88" s="45">
        <f t="shared" si="114"/>
        <v>10300</v>
      </c>
      <c r="R88" s="50">
        <v>10300</v>
      </c>
      <c r="S88" s="50">
        <v>0</v>
      </c>
      <c r="T88" s="50">
        <v>0</v>
      </c>
    </row>
    <row r="89" spans="2:20" ht="51.75" hidden="1" x14ac:dyDescent="0.25">
      <c r="B89" s="47"/>
      <c r="C89" s="48" t="s">
        <v>165</v>
      </c>
      <c r="D89" s="49" t="s">
        <v>159</v>
      </c>
      <c r="E89" s="45">
        <f t="shared" si="109"/>
        <v>40</v>
      </c>
      <c r="F89" s="50">
        <v>40</v>
      </c>
      <c r="G89" s="50">
        <v>0</v>
      </c>
      <c r="H89" s="50">
        <v>0</v>
      </c>
      <c r="I89" s="45">
        <f t="shared" si="112"/>
        <v>40</v>
      </c>
      <c r="J89" s="50">
        <v>40</v>
      </c>
      <c r="K89" s="50">
        <v>0</v>
      </c>
      <c r="L89" s="50">
        <v>0</v>
      </c>
      <c r="M89" s="45">
        <f t="shared" si="113"/>
        <v>40</v>
      </c>
      <c r="N89" s="50">
        <v>40</v>
      </c>
      <c r="O89" s="50">
        <v>0</v>
      </c>
      <c r="P89" s="50">
        <v>0</v>
      </c>
      <c r="Q89" s="45">
        <f t="shared" si="114"/>
        <v>40</v>
      </c>
      <c r="R89" s="50">
        <v>40</v>
      </c>
      <c r="S89" s="50">
        <v>0</v>
      </c>
      <c r="T89" s="50">
        <v>0</v>
      </c>
    </row>
    <row r="90" spans="2:20" ht="34.5" hidden="1" x14ac:dyDescent="0.25">
      <c r="B90" s="47"/>
      <c r="C90" s="48" t="s">
        <v>170</v>
      </c>
      <c r="D90" s="49" t="s">
        <v>167</v>
      </c>
      <c r="E90" s="45">
        <f t="shared" si="109"/>
        <v>40</v>
      </c>
      <c r="F90" s="50">
        <v>40</v>
      </c>
      <c r="G90" s="50">
        <v>0</v>
      </c>
      <c r="H90" s="50">
        <v>0</v>
      </c>
      <c r="I90" s="45">
        <f t="shared" si="112"/>
        <v>50</v>
      </c>
      <c r="J90" s="50">
        <v>50</v>
      </c>
      <c r="K90" s="50">
        <v>0</v>
      </c>
      <c r="L90" s="50">
        <v>0</v>
      </c>
      <c r="M90" s="45">
        <f t="shared" si="113"/>
        <v>55</v>
      </c>
      <c r="N90" s="50">
        <v>55</v>
      </c>
      <c r="O90" s="50">
        <v>0</v>
      </c>
      <c r="P90" s="50">
        <v>0</v>
      </c>
      <c r="Q90" s="45">
        <f t="shared" si="114"/>
        <v>55</v>
      </c>
      <c r="R90" s="50">
        <v>55</v>
      </c>
      <c r="S90" s="50">
        <v>0</v>
      </c>
      <c r="T90" s="50">
        <v>0</v>
      </c>
    </row>
    <row r="91" spans="2:20" ht="34.5" hidden="1" x14ac:dyDescent="0.25">
      <c r="B91" s="47"/>
      <c r="C91" s="48" t="s">
        <v>171</v>
      </c>
      <c r="D91" s="49" t="s">
        <v>168</v>
      </c>
      <c r="E91" s="45">
        <f t="shared" si="109"/>
        <v>380</v>
      </c>
      <c r="F91" s="50">
        <v>380</v>
      </c>
      <c r="G91" s="50">
        <v>0</v>
      </c>
      <c r="H91" s="50">
        <v>0</v>
      </c>
      <c r="I91" s="45">
        <f t="shared" si="112"/>
        <v>370</v>
      </c>
      <c r="J91" s="50">
        <v>370</v>
      </c>
      <c r="K91" s="50">
        <v>0</v>
      </c>
      <c r="L91" s="50">
        <v>0</v>
      </c>
      <c r="M91" s="45">
        <f t="shared" si="113"/>
        <v>355</v>
      </c>
      <c r="N91" s="50">
        <v>355</v>
      </c>
      <c r="O91" s="50">
        <v>0</v>
      </c>
      <c r="P91" s="50">
        <v>0</v>
      </c>
      <c r="Q91" s="45">
        <f t="shared" si="114"/>
        <v>345</v>
      </c>
      <c r="R91" s="50">
        <v>345</v>
      </c>
      <c r="S91" s="50">
        <v>0</v>
      </c>
      <c r="T91" s="50">
        <v>0</v>
      </c>
    </row>
    <row r="92" spans="2:20" ht="34.5" hidden="1" x14ac:dyDescent="0.25">
      <c r="B92" s="47"/>
      <c r="C92" s="48" t="s">
        <v>172</v>
      </c>
      <c r="D92" s="49" t="s">
        <v>372</v>
      </c>
      <c r="E92" s="45">
        <f t="shared" si="109"/>
        <v>460</v>
      </c>
      <c r="F92" s="50">
        <v>460</v>
      </c>
      <c r="G92" s="50">
        <v>0</v>
      </c>
      <c r="H92" s="50">
        <v>0</v>
      </c>
      <c r="I92" s="45">
        <f t="shared" si="112"/>
        <v>900</v>
      </c>
      <c r="J92" s="50">
        <v>900</v>
      </c>
      <c r="K92" s="50">
        <v>0</v>
      </c>
      <c r="L92" s="50">
        <v>0</v>
      </c>
      <c r="M92" s="45">
        <f t="shared" si="113"/>
        <v>1345</v>
      </c>
      <c r="N92" s="50">
        <v>1345</v>
      </c>
      <c r="O92" s="50">
        <v>0</v>
      </c>
      <c r="P92" s="50">
        <v>0</v>
      </c>
      <c r="Q92" s="45">
        <f t="shared" si="114"/>
        <v>1800</v>
      </c>
      <c r="R92" s="50">
        <v>1800</v>
      </c>
      <c r="S92" s="50">
        <v>0</v>
      </c>
      <c r="T92" s="50">
        <v>0</v>
      </c>
    </row>
    <row r="93" spans="2:20" ht="51.75" hidden="1" x14ac:dyDescent="0.25">
      <c r="B93" s="47"/>
      <c r="C93" s="48" t="s">
        <v>173</v>
      </c>
      <c r="D93" s="49" t="s">
        <v>373</v>
      </c>
      <c r="E93" s="45">
        <f t="shared" si="109"/>
        <v>10</v>
      </c>
      <c r="F93" s="50">
        <v>10</v>
      </c>
      <c r="G93" s="50">
        <v>0</v>
      </c>
      <c r="H93" s="50">
        <v>0</v>
      </c>
      <c r="I93" s="45">
        <f t="shared" si="112"/>
        <v>10</v>
      </c>
      <c r="J93" s="50">
        <v>10</v>
      </c>
      <c r="K93" s="50">
        <v>0</v>
      </c>
      <c r="L93" s="50">
        <v>0</v>
      </c>
      <c r="M93" s="45">
        <f t="shared" si="113"/>
        <v>10</v>
      </c>
      <c r="N93" s="50">
        <v>10</v>
      </c>
      <c r="O93" s="50">
        <v>0</v>
      </c>
      <c r="P93" s="50">
        <v>0</v>
      </c>
      <c r="Q93" s="45">
        <f t="shared" si="114"/>
        <v>10</v>
      </c>
      <c r="R93" s="50">
        <v>10</v>
      </c>
      <c r="S93" s="50">
        <v>0</v>
      </c>
      <c r="T93" s="50">
        <v>0</v>
      </c>
    </row>
    <row r="94" spans="2:20" ht="34.5" hidden="1" x14ac:dyDescent="0.25">
      <c r="B94" s="47"/>
      <c r="C94" s="48" t="s">
        <v>377</v>
      </c>
      <c r="D94" s="49" t="s">
        <v>374</v>
      </c>
      <c r="E94" s="45">
        <f t="shared" si="109"/>
        <v>0</v>
      </c>
      <c r="F94" s="50">
        <v>0</v>
      </c>
      <c r="G94" s="50">
        <v>0</v>
      </c>
      <c r="H94" s="50">
        <v>0</v>
      </c>
      <c r="I94" s="45">
        <f t="shared" si="112"/>
        <v>0</v>
      </c>
      <c r="J94" s="50">
        <v>0</v>
      </c>
      <c r="K94" s="50">
        <v>0</v>
      </c>
      <c r="L94" s="50">
        <v>0</v>
      </c>
      <c r="M94" s="45">
        <f t="shared" si="113"/>
        <v>205</v>
      </c>
      <c r="N94" s="50">
        <v>205</v>
      </c>
      <c r="O94" s="50">
        <v>0</v>
      </c>
      <c r="P94" s="50">
        <v>0</v>
      </c>
      <c r="Q94" s="45">
        <f t="shared" si="114"/>
        <v>410</v>
      </c>
      <c r="R94" s="50">
        <v>410</v>
      </c>
      <c r="S94" s="50">
        <v>0</v>
      </c>
      <c r="T94" s="50">
        <v>0</v>
      </c>
    </row>
    <row r="95" spans="2:20" ht="17.25" hidden="1" x14ac:dyDescent="0.25">
      <c r="B95" s="47"/>
      <c r="C95" s="48" t="s">
        <v>378</v>
      </c>
      <c r="D95" s="49" t="s">
        <v>375</v>
      </c>
      <c r="E95" s="45">
        <f t="shared" si="109"/>
        <v>45</v>
      </c>
      <c r="F95" s="50">
        <v>45</v>
      </c>
      <c r="G95" s="50">
        <v>0</v>
      </c>
      <c r="H95" s="50">
        <v>0</v>
      </c>
      <c r="I95" s="45">
        <f t="shared" si="112"/>
        <v>90</v>
      </c>
      <c r="J95" s="50">
        <v>90</v>
      </c>
      <c r="K95" s="50">
        <v>0</v>
      </c>
      <c r="L95" s="50">
        <v>0</v>
      </c>
      <c r="M95" s="45">
        <f t="shared" si="113"/>
        <v>387</v>
      </c>
      <c r="N95" s="50">
        <v>387</v>
      </c>
      <c r="O95" s="50">
        <v>0</v>
      </c>
      <c r="P95" s="50">
        <v>0</v>
      </c>
      <c r="Q95" s="45">
        <f t="shared" si="114"/>
        <v>387</v>
      </c>
      <c r="R95" s="50">
        <v>387</v>
      </c>
      <c r="S95" s="50">
        <v>0</v>
      </c>
      <c r="T95" s="50">
        <v>0</v>
      </c>
    </row>
    <row r="96" spans="2:20" ht="34.5" hidden="1" x14ac:dyDescent="0.25">
      <c r="B96" s="47"/>
      <c r="C96" s="48" t="s">
        <v>379</v>
      </c>
      <c r="D96" s="49" t="s">
        <v>376</v>
      </c>
      <c r="E96" s="45">
        <f t="shared" si="109"/>
        <v>0</v>
      </c>
      <c r="F96" s="50">
        <v>0</v>
      </c>
      <c r="G96" s="50">
        <v>0</v>
      </c>
      <c r="H96" s="50">
        <v>0</v>
      </c>
      <c r="I96" s="45">
        <f t="shared" si="112"/>
        <v>0</v>
      </c>
      <c r="J96" s="50">
        <v>0</v>
      </c>
      <c r="K96" s="50">
        <v>0</v>
      </c>
      <c r="L96" s="50">
        <v>0</v>
      </c>
      <c r="M96" s="45">
        <f t="shared" si="113"/>
        <v>148</v>
      </c>
      <c r="N96" s="50">
        <v>148</v>
      </c>
      <c r="O96" s="50">
        <v>0</v>
      </c>
      <c r="P96" s="50">
        <v>0</v>
      </c>
      <c r="Q96" s="45">
        <f t="shared" si="114"/>
        <v>148</v>
      </c>
      <c r="R96" s="50">
        <v>148</v>
      </c>
      <c r="S96" s="50">
        <v>0</v>
      </c>
      <c r="T96" s="50">
        <v>0</v>
      </c>
    </row>
    <row r="97" spans="2:20" ht="51.75" hidden="1" x14ac:dyDescent="0.25">
      <c r="B97" s="47"/>
      <c r="C97" s="48" t="s">
        <v>380</v>
      </c>
      <c r="D97" s="49" t="s">
        <v>169</v>
      </c>
      <c r="E97" s="45">
        <f t="shared" si="109"/>
        <v>55</v>
      </c>
      <c r="F97" s="50">
        <v>55</v>
      </c>
      <c r="G97" s="50">
        <v>0</v>
      </c>
      <c r="H97" s="50">
        <v>0</v>
      </c>
      <c r="I97" s="45">
        <f t="shared" si="112"/>
        <v>55</v>
      </c>
      <c r="J97" s="50">
        <v>55</v>
      </c>
      <c r="K97" s="50">
        <v>0</v>
      </c>
      <c r="L97" s="50">
        <v>0</v>
      </c>
      <c r="M97" s="45">
        <f t="shared" si="113"/>
        <v>55</v>
      </c>
      <c r="N97" s="50">
        <v>55</v>
      </c>
      <c r="O97" s="50">
        <v>0</v>
      </c>
      <c r="P97" s="50">
        <v>0</v>
      </c>
      <c r="Q97" s="45">
        <f t="shared" si="114"/>
        <v>55</v>
      </c>
      <c r="R97" s="50">
        <v>55</v>
      </c>
      <c r="S97" s="50">
        <v>0</v>
      </c>
      <c r="T97" s="50">
        <v>0</v>
      </c>
    </row>
    <row r="98" spans="2:20" ht="86.25" hidden="1" x14ac:dyDescent="0.25">
      <c r="B98" s="47"/>
      <c r="C98" s="48" t="s">
        <v>381</v>
      </c>
      <c r="D98" s="49" t="s">
        <v>401</v>
      </c>
      <c r="E98" s="45">
        <f t="shared" si="109"/>
        <v>450</v>
      </c>
      <c r="F98" s="50">
        <v>450</v>
      </c>
      <c r="G98" s="50">
        <v>0</v>
      </c>
      <c r="H98" s="50">
        <v>0</v>
      </c>
      <c r="I98" s="45">
        <f t="shared" si="112"/>
        <v>535</v>
      </c>
      <c r="J98" s="50">
        <v>535</v>
      </c>
      <c r="K98" s="50">
        <v>0</v>
      </c>
      <c r="L98" s="50">
        <v>0</v>
      </c>
      <c r="M98" s="45">
        <f t="shared" si="113"/>
        <v>570</v>
      </c>
      <c r="N98" s="50">
        <v>570</v>
      </c>
      <c r="O98" s="50">
        <v>0</v>
      </c>
      <c r="P98" s="50">
        <v>0</v>
      </c>
      <c r="Q98" s="45">
        <f t="shared" si="114"/>
        <v>570</v>
      </c>
      <c r="R98" s="50">
        <v>570</v>
      </c>
      <c r="S98" s="50">
        <v>0</v>
      </c>
      <c r="T98" s="50">
        <v>0</v>
      </c>
    </row>
    <row r="99" spans="2:20" ht="34.5" hidden="1" x14ac:dyDescent="0.25">
      <c r="B99" s="42" t="s">
        <v>175</v>
      </c>
      <c r="C99" s="43"/>
      <c r="D99" s="44" t="s">
        <v>174</v>
      </c>
      <c r="E99" s="45">
        <f>SUM(F99:H99)</f>
        <v>9400</v>
      </c>
      <c r="F99" s="45">
        <f>SUM(F100:F108)</f>
        <v>9400</v>
      </c>
      <c r="G99" s="45">
        <f t="shared" ref="G99:T99" si="115">SUM(G100:G108)</f>
        <v>0</v>
      </c>
      <c r="H99" s="45">
        <f t="shared" si="115"/>
        <v>0</v>
      </c>
      <c r="I99" s="45">
        <f>SUM(J99:L99)</f>
        <v>14220</v>
      </c>
      <c r="J99" s="45">
        <f t="shared" si="115"/>
        <v>14220</v>
      </c>
      <c r="K99" s="45">
        <f t="shared" si="115"/>
        <v>0</v>
      </c>
      <c r="L99" s="45">
        <f t="shared" si="115"/>
        <v>0</v>
      </c>
      <c r="M99" s="45">
        <f>SUM(N99:P99)</f>
        <v>23400</v>
      </c>
      <c r="N99" s="45">
        <f t="shared" si="115"/>
        <v>23400</v>
      </c>
      <c r="O99" s="45">
        <f t="shared" si="115"/>
        <v>0</v>
      </c>
      <c r="P99" s="45">
        <f t="shared" si="115"/>
        <v>0</v>
      </c>
      <c r="Q99" s="45">
        <f>SUM(R99:T99)</f>
        <v>30000</v>
      </c>
      <c r="R99" s="45">
        <f t="shared" si="115"/>
        <v>30000</v>
      </c>
      <c r="S99" s="45">
        <f t="shared" si="115"/>
        <v>0</v>
      </c>
      <c r="T99" s="45">
        <f t="shared" si="115"/>
        <v>0</v>
      </c>
    </row>
    <row r="100" spans="2:20" ht="69" hidden="1" x14ac:dyDescent="0.25">
      <c r="B100" s="47"/>
      <c r="C100" s="48" t="s">
        <v>179</v>
      </c>
      <c r="D100" s="49" t="s">
        <v>394</v>
      </c>
      <c r="E100" s="45">
        <f t="shared" ref="E100:E108" si="116">SUM(F100:H100)</f>
        <v>1200</v>
      </c>
      <c r="F100" s="50">
        <v>1200</v>
      </c>
      <c r="G100" s="50">
        <v>0</v>
      </c>
      <c r="H100" s="50">
        <v>0</v>
      </c>
      <c r="I100" s="45">
        <f t="shared" ref="I100:I108" si="117">SUM(J100:L100)</f>
        <v>1900</v>
      </c>
      <c r="J100" s="50">
        <v>1900</v>
      </c>
      <c r="K100" s="50">
        <v>0</v>
      </c>
      <c r="L100" s="50">
        <v>0</v>
      </c>
      <c r="M100" s="45">
        <f t="shared" ref="M100:M108" si="118">SUM(N100:P100)</f>
        <v>2600</v>
      </c>
      <c r="N100" s="50">
        <v>2600</v>
      </c>
      <c r="O100" s="50">
        <v>0</v>
      </c>
      <c r="P100" s="50">
        <v>0</v>
      </c>
      <c r="Q100" s="45">
        <f t="shared" ref="Q100:Q108" si="119">SUM(R100:T100)</f>
        <v>2600</v>
      </c>
      <c r="R100" s="50">
        <v>2600</v>
      </c>
      <c r="S100" s="50">
        <v>0</v>
      </c>
      <c r="T100" s="50">
        <v>0</v>
      </c>
    </row>
    <row r="101" spans="2:20" ht="34.5" hidden="1" x14ac:dyDescent="0.25">
      <c r="B101" s="47"/>
      <c r="C101" s="48" t="s">
        <v>180</v>
      </c>
      <c r="D101" s="49" t="s">
        <v>176</v>
      </c>
      <c r="E101" s="45">
        <f t="shared" si="116"/>
        <v>3550</v>
      </c>
      <c r="F101" s="50">
        <v>3550</v>
      </c>
      <c r="G101" s="50">
        <v>0</v>
      </c>
      <c r="H101" s="50">
        <v>0</v>
      </c>
      <c r="I101" s="45">
        <f t="shared" si="117"/>
        <v>4500</v>
      </c>
      <c r="J101" s="50">
        <v>4500</v>
      </c>
      <c r="K101" s="50">
        <v>0</v>
      </c>
      <c r="L101" s="50">
        <v>0</v>
      </c>
      <c r="M101" s="45">
        <f t="shared" si="118"/>
        <v>5000</v>
      </c>
      <c r="N101" s="50">
        <v>5000</v>
      </c>
      <c r="O101" s="50">
        <v>0</v>
      </c>
      <c r="P101" s="50">
        <v>0</v>
      </c>
      <c r="Q101" s="45">
        <f t="shared" si="119"/>
        <v>5000</v>
      </c>
      <c r="R101" s="50">
        <v>5000</v>
      </c>
      <c r="S101" s="50">
        <v>0</v>
      </c>
      <c r="T101" s="50">
        <v>0</v>
      </c>
    </row>
    <row r="102" spans="2:20" ht="34.5" hidden="1" x14ac:dyDescent="0.25">
      <c r="B102" s="47"/>
      <c r="C102" s="48" t="s">
        <v>181</v>
      </c>
      <c r="D102" s="49" t="s">
        <v>177</v>
      </c>
      <c r="E102" s="45">
        <f t="shared" si="116"/>
        <v>2500</v>
      </c>
      <c r="F102" s="50">
        <v>2500</v>
      </c>
      <c r="G102" s="50">
        <v>0</v>
      </c>
      <c r="H102" s="50">
        <v>0</v>
      </c>
      <c r="I102" s="45">
        <f t="shared" si="117"/>
        <v>3000</v>
      </c>
      <c r="J102" s="50">
        <v>3000</v>
      </c>
      <c r="K102" s="50">
        <v>0</v>
      </c>
      <c r="L102" s="50">
        <v>0</v>
      </c>
      <c r="M102" s="45">
        <f t="shared" si="118"/>
        <v>4000</v>
      </c>
      <c r="N102" s="50">
        <v>4000</v>
      </c>
      <c r="O102" s="50">
        <v>0</v>
      </c>
      <c r="P102" s="50">
        <v>0</v>
      </c>
      <c r="Q102" s="45">
        <f t="shared" si="119"/>
        <v>4000</v>
      </c>
      <c r="R102" s="50">
        <v>4000</v>
      </c>
      <c r="S102" s="50">
        <v>0</v>
      </c>
      <c r="T102" s="50">
        <v>0</v>
      </c>
    </row>
    <row r="103" spans="2:20" ht="34.5" hidden="1" x14ac:dyDescent="0.25">
      <c r="B103" s="47"/>
      <c r="C103" s="48" t="s">
        <v>182</v>
      </c>
      <c r="D103" s="49" t="s">
        <v>178</v>
      </c>
      <c r="E103" s="45">
        <f t="shared" si="116"/>
        <v>1500</v>
      </c>
      <c r="F103" s="50">
        <v>1500</v>
      </c>
      <c r="G103" s="50">
        <v>0</v>
      </c>
      <c r="H103" s="50">
        <v>0</v>
      </c>
      <c r="I103" s="45">
        <f t="shared" si="117"/>
        <v>1650</v>
      </c>
      <c r="J103" s="50">
        <v>1650</v>
      </c>
      <c r="K103" s="50">
        <v>0</v>
      </c>
      <c r="L103" s="50">
        <v>0</v>
      </c>
      <c r="M103" s="45">
        <f t="shared" si="118"/>
        <v>1655</v>
      </c>
      <c r="N103" s="50">
        <v>1655</v>
      </c>
      <c r="O103" s="50">
        <v>0</v>
      </c>
      <c r="P103" s="50">
        <v>0</v>
      </c>
      <c r="Q103" s="45">
        <f t="shared" si="119"/>
        <v>1700</v>
      </c>
      <c r="R103" s="50">
        <v>1700</v>
      </c>
      <c r="S103" s="50">
        <v>0</v>
      </c>
      <c r="T103" s="50">
        <v>0</v>
      </c>
    </row>
    <row r="104" spans="2:20" ht="34.5" hidden="1" x14ac:dyDescent="0.25">
      <c r="B104" s="47"/>
      <c r="C104" s="48" t="s">
        <v>382</v>
      </c>
      <c r="D104" s="49" t="s">
        <v>383</v>
      </c>
      <c r="E104" s="45">
        <f t="shared" si="116"/>
        <v>600</v>
      </c>
      <c r="F104" s="50">
        <v>600</v>
      </c>
      <c r="G104" s="50">
        <v>0</v>
      </c>
      <c r="H104" s="50">
        <v>0</v>
      </c>
      <c r="I104" s="45">
        <f t="shared" si="117"/>
        <v>2000</v>
      </c>
      <c r="J104" s="50">
        <v>2000</v>
      </c>
      <c r="K104" s="50">
        <v>0</v>
      </c>
      <c r="L104" s="50">
        <v>0</v>
      </c>
      <c r="M104" s="45">
        <f t="shared" si="118"/>
        <v>3400</v>
      </c>
      <c r="N104" s="50">
        <v>3400</v>
      </c>
      <c r="O104" s="50">
        <v>0</v>
      </c>
      <c r="P104" s="50">
        <v>0</v>
      </c>
      <c r="Q104" s="45">
        <f t="shared" si="119"/>
        <v>3800</v>
      </c>
      <c r="R104" s="50">
        <v>3800</v>
      </c>
      <c r="S104" s="50">
        <v>0</v>
      </c>
      <c r="T104" s="50">
        <v>0</v>
      </c>
    </row>
    <row r="105" spans="2:20" ht="17.25" hidden="1" x14ac:dyDescent="0.25">
      <c r="B105" s="47"/>
      <c r="C105" s="48" t="s">
        <v>384</v>
      </c>
      <c r="D105" s="49" t="s">
        <v>402</v>
      </c>
      <c r="E105" s="45">
        <f t="shared" si="116"/>
        <v>0</v>
      </c>
      <c r="F105" s="50">
        <v>0</v>
      </c>
      <c r="G105" s="50">
        <v>0</v>
      </c>
      <c r="H105" s="50">
        <v>0</v>
      </c>
      <c r="I105" s="45">
        <f t="shared" si="117"/>
        <v>890</v>
      </c>
      <c r="J105" s="50">
        <v>890</v>
      </c>
      <c r="K105" s="50">
        <v>0</v>
      </c>
      <c r="L105" s="50">
        <v>0</v>
      </c>
      <c r="M105" s="45">
        <f t="shared" si="118"/>
        <v>1440</v>
      </c>
      <c r="N105" s="50">
        <v>1440</v>
      </c>
      <c r="O105" s="50">
        <v>0</v>
      </c>
      <c r="P105" s="50">
        <v>0</v>
      </c>
      <c r="Q105" s="45">
        <f t="shared" si="119"/>
        <v>1560</v>
      </c>
      <c r="R105" s="50">
        <v>1560</v>
      </c>
      <c r="S105" s="50">
        <v>0</v>
      </c>
      <c r="T105" s="50">
        <v>0</v>
      </c>
    </row>
    <row r="106" spans="2:20" ht="34.5" hidden="1" x14ac:dyDescent="0.25">
      <c r="B106" s="47"/>
      <c r="C106" s="48" t="s">
        <v>385</v>
      </c>
      <c r="D106" s="49" t="s">
        <v>386</v>
      </c>
      <c r="E106" s="45">
        <f t="shared" si="116"/>
        <v>0</v>
      </c>
      <c r="F106" s="50">
        <v>0</v>
      </c>
      <c r="G106" s="50">
        <v>0</v>
      </c>
      <c r="H106" s="50">
        <v>0</v>
      </c>
      <c r="I106" s="45">
        <f t="shared" si="117"/>
        <v>230</v>
      </c>
      <c r="J106" s="50">
        <v>230</v>
      </c>
      <c r="K106" s="50">
        <v>0</v>
      </c>
      <c r="L106" s="50">
        <v>0</v>
      </c>
      <c r="M106" s="45">
        <f t="shared" si="118"/>
        <v>250</v>
      </c>
      <c r="N106" s="50">
        <v>250</v>
      </c>
      <c r="O106" s="50">
        <v>0</v>
      </c>
      <c r="P106" s="50">
        <v>0</v>
      </c>
      <c r="Q106" s="45">
        <f t="shared" si="119"/>
        <v>280</v>
      </c>
      <c r="R106" s="50">
        <v>280</v>
      </c>
      <c r="S106" s="50">
        <v>0</v>
      </c>
      <c r="T106" s="50">
        <v>0</v>
      </c>
    </row>
    <row r="107" spans="2:20" ht="34.5" hidden="1" x14ac:dyDescent="0.25">
      <c r="B107" s="47"/>
      <c r="C107" s="48" t="s">
        <v>387</v>
      </c>
      <c r="D107" s="49" t="s">
        <v>388</v>
      </c>
      <c r="E107" s="45">
        <f t="shared" si="116"/>
        <v>50</v>
      </c>
      <c r="F107" s="50">
        <v>50</v>
      </c>
      <c r="G107" s="50">
        <v>0</v>
      </c>
      <c r="H107" s="50">
        <v>0</v>
      </c>
      <c r="I107" s="45">
        <f t="shared" si="117"/>
        <v>50</v>
      </c>
      <c r="J107" s="50">
        <v>50</v>
      </c>
      <c r="K107" s="50">
        <v>0</v>
      </c>
      <c r="L107" s="50">
        <v>0</v>
      </c>
      <c r="M107" s="45">
        <f t="shared" si="118"/>
        <v>55</v>
      </c>
      <c r="N107" s="50">
        <v>55</v>
      </c>
      <c r="O107" s="50">
        <v>0</v>
      </c>
      <c r="P107" s="50">
        <v>0</v>
      </c>
      <c r="Q107" s="45">
        <f t="shared" si="119"/>
        <v>60</v>
      </c>
      <c r="R107" s="50">
        <v>60</v>
      </c>
      <c r="S107" s="50">
        <v>0</v>
      </c>
      <c r="T107" s="50">
        <v>0</v>
      </c>
    </row>
    <row r="108" spans="2:20" ht="51.75" hidden="1" x14ac:dyDescent="0.25">
      <c r="B108" s="47"/>
      <c r="C108" s="48" t="s">
        <v>389</v>
      </c>
      <c r="D108" s="49" t="s">
        <v>390</v>
      </c>
      <c r="E108" s="45">
        <f t="shared" si="116"/>
        <v>0</v>
      </c>
      <c r="F108" s="50">
        <v>0</v>
      </c>
      <c r="G108" s="50">
        <v>0</v>
      </c>
      <c r="H108" s="50">
        <v>0</v>
      </c>
      <c r="I108" s="45">
        <f t="shared" si="117"/>
        <v>0</v>
      </c>
      <c r="J108" s="50">
        <v>0</v>
      </c>
      <c r="K108" s="50">
        <v>0</v>
      </c>
      <c r="L108" s="50">
        <v>0</v>
      </c>
      <c r="M108" s="45">
        <f t="shared" si="118"/>
        <v>5000</v>
      </c>
      <c r="N108" s="50">
        <v>5000</v>
      </c>
      <c r="O108" s="50">
        <v>0</v>
      </c>
      <c r="P108" s="50">
        <v>0</v>
      </c>
      <c r="Q108" s="45">
        <f t="shared" si="119"/>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120">SUM(G110:G116)</f>
        <v>0</v>
      </c>
      <c r="H109" s="45">
        <f t="shared" si="120"/>
        <v>0</v>
      </c>
      <c r="I109" s="45">
        <f>SUM(J109:L109)</f>
        <v>8000</v>
      </c>
      <c r="J109" s="45">
        <f t="shared" ref="J109:L109" si="121">SUM(J110:J116)</f>
        <v>8000</v>
      </c>
      <c r="K109" s="45">
        <f t="shared" si="121"/>
        <v>0</v>
      </c>
      <c r="L109" s="45">
        <f t="shared" si="121"/>
        <v>0</v>
      </c>
      <c r="M109" s="45">
        <f>SUM(N109:P109)</f>
        <v>8270</v>
      </c>
      <c r="N109" s="45">
        <f>SUM(N110:N116)</f>
        <v>8270</v>
      </c>
      <c r="O109" s="45">
        <f t="shared" ref="O109:T109" si="122">SUM(O110:O116)</f>
        <v>0</v>
      </c>
      <c r="P109" s="45">
        <f t="shared" si="122"/>
        <v>0</v>
      </c>
      <c r="Q109" s="45">
        <f>SUM(R109:T109)</f>
        <v>8270</v>
      </c>
      <c r="R109" s="45">
        <f>SUM(R110:R116)</f>
        <v>8270</v>
      </c>
      <c r="S109" s="45">
        <f t="shared" si="122"/>
        <v>0</v>
      </c>
      <c r="T109" s="45">
        <f t="shared" si="122"/>
        <v>0</v>
      </c>
    </row>
    <row r="110" spans="2:20" ht="17.25" hidden="1" x14ac:dyDescent="0.25">
      <c r="B110" s="47"/>
      <c r="C110" s="48" t="s">
        <v>192</v>
      </c>
      <c r="D110" s="49" t="s">
        <v>185</v>
      </c>
      <c r="E110" s="45">
        <f t="shared" ref="E110:E116" si="123">SUM(F110:H110)</f>
        <v>2800</v>
      </c>
      <c r="F110" s="50">
        <v>2800</v>
      </c>
      <c r="G110" s="50">
        <v>0</v>
      </c>
      <c r="H110" s="50">
        <v>0</v>
      </c>
      <c r="I110" s="45">
        <f t="shared" ref="I110:I116" si="124">SUM(J110:L110)</f>
        <v>2850</v>
      </c>
      <c r="J110" s="50">
        <v>2850</v>
      </c>
      <c r="K110" s="50">
        <v>0</v>
      </c>
      <c r="L110" s="50">
        <v>0</v>
      </c>
      <c r="M110" s="45">
        <f t="shared" ref="M110:M116" si="125">SUM(N110:P110)</f>
        <v>2900</v>
      </c>
      <c r="N110" s="50">
        <v>2900</v>
      </c>
      <c r="O110" s="50">
        <v>0</v>
      </c>
      <c r="P110" s="50">
        <v>0</v>
      </c>
      <c r="Q110" s="45">
        <f t="shared" ref="Q110:Q116" si="126">SUM(R110:T110)</f>
        <v>2900</v>
      </c>
      <c r="R110" s="50">
        <v>2900</v>
      </c>
      <c r="S110" s="50">
        <v>0</v>
      </c>
      <c r="T110" s="50">
        <v>0</v>
      </c>
    </row>
    <row r="111" spans="2:20" ht="34.5" hidden="1" x14ac:dyDescent="0.25">
      <c r="B111" s="47"/>
      <c r="C111" s="48" t="s">
        <v>193</v>
      </c>
      <c r="D111" s="49" t="s">
        <v>186</v>
      </c>
      <c r="E111" s="45">
        <f t="shared" si="123"/>
        <v>2580</v>
      </c>
      <c r="F111" s="50">
        <v>2580</v>
      </c>
      <c r="G111" s="50">
        <v>0</v>
      </c>
      <c r="H111" s="50">
        <v>0</v>
      </c>
      <c r="I111" s="45">
        <f t="shared" si="124"/>
        <v>2675</v>
      </c>
      <c r="J111" s="50">
        <v>2675</v>
      </c>
      <c r="K111" s="50">
        <v>0</v>
      </c>
      <c r="L111" s="50">
        <v>0</v>
      </c>
      <c r="M111" s="45">
        <f t="shared" si="125"/>
        <v>2750</v>
      </c>
      <c r="N111" s="50">
        <v>2750</v>
      </c>
      <c r="O111" s="50">
        <v>0</v>
      </c>
      <c r="P111" s="50">
        <v>0</v>
      </c>
      <c r="Q111" s="45">
        <f t="shared" si="126"/>
        <v>2750</v>
      </c>
      <c r="R111" s="50">
        <v>2750</v>
      </c>
      <c r="S111" s="50">
        <v>0</v>
      </c>
      <c r="T111" s="50">
        <v>0</v>
      </c>
    </row>
    <row r="112" spans="2:20" ht="17.25" hidden="1" x14ac:dyDescent="0.25">
      <c r="B112" s="47"/>
      <c r="C112" s="48" t="s">
        <v>194</v>
      </c>
      <c r="D112" s="49" t="s">
        <v>187</v>
      </c>
      <c r="E112" s="45">
        <f t="shared" si="123"/>
        <v>460</v>
      </c>
      <c r="F112" s="50">
        <v>460</v>
      </c>
      <c r="G112" s="50">
        <v>0</v>
      </c>
      <c r="H112" s="50">
        <v>0</v>
      </c>
      <c r="I112" s="45">
        <f t="shared" si="124"/>
        <v>470</v>
      </c>
      <c r="J112" s="50">
        <v>470</v>
      </c>
      <c r="K112" s="50">
        <v>0</v>
      </c>
      <c r="L112" s="50">
        <v>0</v>
      </c>
      <c r="M112" s="45">
        <f t="shared" si="125"/>
        <v>480</v>
      </c>
      <c r="N112" s="50">
        <v>480</v>
      </c>
      <c r="O112" s="50">
        <v>0</v>
      </c>
      <c r="P112" s="50">
        <v>0</v>
      </c>
      <c r="Q112" s="45">
        <f t="shared" si="126"/>
        <v>480</v>
      </c>
      <c r="R112" s="50">
        <v>480</v>
      </c>
      <c r="S112" s="50">
        <v>0</v>
      </c>
      <c r="T112" s="50">
        <v>0</v>
      </c>
    </row>
    <row r="113" spans="2:20" ht="51.75" hidden="1" x14ac:dyDescent="0.25">
      <c r="B113" s="47"/>
      <c r="C113" s="48" t="s">
        <v>195</v>
      </c>
      <c r="D113" s="49" t="s">
        <v>188</v>
      </c>
      <c r="E113" s="45">
        <f t="shared" si="123"/>
        <v>500</v>
      </c>
      <c r="F113" s="50">
        <v>500</v>
      </c>
      <c r="G113" s="50">
        <v>0</v>
      </c>
      <c r="H113" s="50">
        <v>0</v>
      </c>
      <c r="I113" s="45">
        <f t="shared" si="124"/>
        <v>540</v>
      </c>
      <c r="J113" s="50">
        <v>540</v>
      </c>
      <c r="K113" s="50">
        <v>0</v>
      </c>
      <c r="L113" s="50">
        <v>0</v>
      </c>
      <c r="M113" s="45">
        <f t="shared" si="125"/>
        <v>570</v>
      </c>
      <c r="N113" s="50">
        <v>570</v>
      </c>
      <c r="O113" s="50">
        <v>0</v>
      </c>
      <c r="P113" s="50">
        <v>0</v>
      </c>
      <c r="Q113" s="45">
        <f t="shared" si="126"/>
        <v>570</v>
      </c>
      <c r="R113" s="50">
        <v>570</v>
      </c>
      <c r="S113" s="50">
        <v>0</v>
      </c>
      <c r="T113" s="50">
        <v>0</v>
      </c>
    </row>
    <row r="114" spans="2:20" ht="51.75" hidden="1" x14ac:dyDescent="0.25">
      <c r="B114" s="47"/>
      <c r="C114" s="48" t="s">
        <v>196</v>
      </c>
      <c r="D114" s="49" t="s">
        <v>189</v>
      </c>
      <c r="E114" s="45">
        <f t="shared" si="123"/>
        <v>800</v>
      </c>
      <c r="F114" s="50">
        <v>800</v>
      </c>
      <c r="G114" s="50">
        <v>0</v>
      </c>
      <c r="H114" s="50">
        <v>0</v>
      </c>
      <c r="I114" s="45">
        <f t="shared" si="124"/>
        <v>800</v>
      </c>
      <c r="J114" s="50">
        <v>800</v>
      </c>
      <c r="K114" s="50">
        <v>0</v>
      </c>
      <c r="L114" s="50">
        <v>0</v>
      </c>
      <c r="M114" s="45">
        <f t="shared" si="125"/>
        <v>800</v>
      </c>
      <c r="N114" s="50">
        <v>800</v>
      </c>
      <c r="O114" s="50">
        <v>0</v>
      </c>
      <c r="P114" s="50">
        <v>0</v>
      </c>
      <c r="Q114" s="45">
        <f t="shared" si="126"/>
        <v>800</v>
      </c>
      <c r="R114" s="50">
        <v>800</v>
      </c>
      <c r="S114" s="50">
        <v>0</v>
      </c>
      <c r="T114" s="50">
        <v>0</v>
      </c>
    </row>
    <row r="115" spans="2:20" ht="17.25" hidden="1" x14ac:dyDescent="0.25">
      <c r="B115" s="47"/>
      <c r="C115" s="48" t="s">
        <v>197</v>
      </c>
      <c r="D115" s="49" t="s">
        <v>190</v>
      </c>
      <c r="E115" s="45">
        <f t="shared" si="123"/>
        <v>60</v>
      </c>
      <c r="F115" s="50">
        <v>60</v>
      </c>
      <c r="G115" s="50">
        <v>0</v>
      </c>
      <c r="H115" s="50">
        <v>0</v>
      </c>
      <c r="I115" s="45">
        <f t="shared" si="124"/>
        <v>65</v>
      </c>
      <c r="J115" s="50">
        <v>65</v>
      </c>
      <c r="K115" s="50">
        <v>0</v>
      </c>
      <c r="L115" s="50">
        <v>0</v>
      </c>
      <c r="M115" s="45">
        <f t="shared" si="125"/>
        <v>70</v>
      </c>
      <c r="N115" s="50">
        <v>70</v>
      </c>
      <c r="O115" s="50">
        <v>0</v>
      </c>
      <c r="P115" s="50">
        <v>0</v>
      </c>
      <c r="Q115" s="45">
        <f t="shared" si="126"/>
        <v>70</v>
      </c>
      <c r="R115" s="50">
        <v>70</v>
      </c>
      <c r="S115" s="50">
        <v>0</v>
      </c>
      <c r="T115" s="50">
        <v>0</v>
      </c>
    </row>
    <row r="116" spans="2:20" ht="17.25" hidden="1" x14ac:dyDescent="0.25">
      <c r="B116" s="47"/>
      <c r="C116" s="48" t="s">
        <v>198</v>
      </c>
      <c r="D116" s="49" t="s">
        <v>191</v>
      </c>
      <c r="E116" s="45">
        <f t="shared" si="123"/>
        <v>500</v>
      </c>
      <c r="F116" s="50">
        <v>500</v>
      </c>
      <c r="G116" s="50">
        <v>0</v>
      </c>
      <c r="H116" s="50">
        <v>0</v>
      </c>
      <c r="I116" s="45">
        <f t="shared" si="124"/>
        <v>600</v>
      </c>
      <c r="J116" s="50">
        <v>600</v>
      </c>
      <c r="K116" s="50">
        <v>0</v>
      </c>
      <c r="L116" s="50">
        <v>0</v>
      </c>
      <c r="M116" s="45">
        <f t="shared" si="125"/>
        <v>700</v>
      </c>
      <c r="N116" s="50">
        <v>700</v>
      </c>
      <c r="O116" s="50">
        <v>0</v>
      </c>
      <c r="P116" s="50">
        <v>0</v>
      </c>
      <c r="Q116" s="45">
        <f t="shared" si="126"/>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27">SUM(G118:G123)</f>
        <v>0</v>
      </c>
      <c r="H117" s="45">
        <f t="shared" si="127"/>
        <v>0</v>
      </c>
      <c r="I117" s="45">
        <f>SUM(J117:L117)</f>
        <v>12560</v>
      </c>
      <c r="J117" s="45">
        <f>SUM(J118:J123)</f>
        <v>12560</v>
      </c>
      <c r="K117" s="45">
        <f t="shared" ref="K117" si="128">SUM(K118:K123)</f>
        <v>0</v>
      </c>
      <c r="L117" s="45">
        <f t="shared" ref="L117" si="129">SUM(L118:L123)</f>
        <v>0</v>
      </c>
      <c r="M117" s="45">
        <f>SUM(N117:P117)</f>
        <v>14640</v>
      </c>
      <c r="N117" s="45">
        <f>SUM(N118:N123)</f>
        <v>14640</v>
      </c>
      <c r="O117" s="45">
        <f t="shared" ref="O117" si="130">SUM(O118:O123)</f>
        <v>0</v>
      </c>
      <c r="P117" s="45">
        <f t="shared" ref="P117" si="131">SUM(P118:P123)</f>
        <v>0</v>
      </c>
      <c r="Q117" s="45">
        <f>SUM(R117:T117)</f>
        <v>14900</v>
      </c>
      <c r="R117" s="45">
        <f>SUM(R118:R123)</f>
        <v>14900</v>
      </c>
      <c r="S117" s="45">
        <f t="shared" ref="S117" si="132">SUM(S118:S123)</f>
        <v>0</v>
      </c>
      <c r="T117" s="45">
        <f t="shared" ref="T117" si="133">SUM(T118:T123)</f>
        <v>0</v>
      </c>
    </row>
    <row r="118" spans="2:20" ht="69" hidden="1" x14ac:dyDescent="0.25">
      <c r="B118" s="47"/>
      <c r="C118" s="48" t="s">
        <v>356</v>
      </c>
      <c r="D118" s="49" t="s">
        <v>201</v>
      </c>
      <c r="E118" s="45">
        <f t="shared" ref="E118:E123" si="134">SUM(F118:H118)</f>
        <v>1200</v>
      </c>
      <c r="F118" s="50">
        <v>1200</v>
      </c>
      <c r="G118" s="50">
        <v>0</v>
      </c>
      <c r="H118" s="50">
        <v>0</v>
      </c>
      <c r="I118" s="45">
        <f t="shared" ref="I118:I123" si="135">SUM(J118:L118)</f>
        <v>1300</v>
      </c>
      <c r="J118" s="50">
        <v>1300</v>
      </c>
      <c r="K118" s="50">
        <v>0</v>
      </c>
      <c r="L118" s="50">
        <v>0</v>
      </c>
      <c r="M118" s="45">
        <f t="shared" ref="M118:M123" si="136">SUM(N118:P118)</f>
        <v>1500</v>
      </c>
      <c r="N118" s="50">
        <v>1500</v>
      </c>
      <c r="O118" s="50">
        <v>0</v>
      </c>
      <c r="P118" s="50">
        <v>0</v>
      </c>
      <c r="Q118" s="45">
        <f t="shared" ref="Q118:Q123" si="137">SUM(R118:T118)</f>
        <v>1610</v>
      </c>
      <c r="R118" s="50">
        <v>1610</v>
      </c>
      <c r="S118" s="50">
        <v>0</v>
      </c>
      <c r="T118" s="50">
        <v>0</v>
      </c>
    </row>
    <row r="119" spans="2:20" ht="51.75" hidden="1" x14ac:dyDescent="0.25">
      <c r="B119" s="47"/>
      <c r="C119" s="48" t="s">
        <v>357</v>
      </c>
      <c r="D119" s="49" t="s">
        <v>202</v>
      </c>
      <c r="E119" s="45">
        <f t="shared" si="134"/>
        <v>3750</v>
      </c>
      <c r="F119" s="50">
        <v>3750</v>
      </c>
      <c r="G119" s="50">
        <v>0</v>
      </c>
      <c r="H119" s="50">
        <v>0</v>
      </c>
      <c r="I119" s="45">
        <f t="shared" si="135"/>
        <v>4000</v>
      </c>
      <c r="J119" s="50">
        <v>4000</v>
      </c>
      <c r="K119" s="50">
        <v>0</v>
      </c>
      <c r="L119" s="50">
        <v>0</v>
      </c>
      <c r="M119" s="45">
        <f t="shared" si="136"/>
        <v>5650</v>
      </c>
      <c r="N119" s="50">
        <v>5650</v>
      </c>
      <c r="O119" s="50">
        <v>0</v>
      </c>
      <c r="P119" s="50">
        <v>0</v>
      </c>
      <c r="Q119" s="45">
        <f t="shared" si="137"/>
        <v>5700</v>
      </c>
      <c r="R119" s="50">
        <v>5700</v>
      </c>
      <c r="S119" s="50">
        <v>0</v>
      </c>
      <c r="T119" s="50">
        <v>0</v>
      </c>
    </row>
    <row r="120" spans="2:20" ht="17.25" hidden="1" x14ac:dyDescent="0.25">
      <c r="B120" s="47"/>
      <c r="C120" s="48" t="s">
        <v>358</v>
      </c>
      <c r="D120" s="49" t="s">
        <v>203</v>
      </c>
      <c r="E120" s="45">
        <f t="shared" si="134"/>
        <v>2644</v>
      </c>
      <c r="F120" s="50">
        <v>2644</v>
      </c>
      <c r="G120" s="50">
        <v>0</v>
      </c>
      <c r="H120" s="50">
        <v>0</v>
      </c>
      <c r="I120" s="45">
        <f t="shared" si="135"/>
        <v>6504</v>
      </c>
      <c r="J120" s="50">
        <v>6504</v>
      </c>
      <c r="K120" s="50">
        <v>0</v>
      </c>
      <c r="L120" s="50">
        <v>0</v>
      </c>
      <c r="M120" s="45">
        <f t="shared" si="136"/>
        <v>6604</v>
      </c>
      <c r="N120" s="50">
        <v>6604</v>
      </c>
      <c r="O120" s="50">
        <v>0</v>
      </c>
      <c r="P120" s="50">
        <v>0</v>
      </c>
      <c r="Q120" s="45">
        <f t="shared" si="137"/>
        <v>6704</v>
      </c>
      <c r="R120" s="50">
        <v>6704</v>
      </c>
      <c r="S120" s="50">
        <v>0</v>
      </c>
      <c r="T120" s="50">
        <v>0</v>
      </c>
    </row>
    <row r="121" spans="2:20" ht="34.5" hidden="1" x14ac:dyDescent="0.25">
      <c r="B121" s="47"/>
      <c r="C121" s="48" t="s">
        <v>359</v>
      </c>
      <c r="D121" s="49" t="s">
        <v>204</v>
      </c>
      <c r="E121" s="45">
        <f t="shared" si="134"/>
        <v>36</v>
      </c>
      <c r="F121" s="50">
        <v>36</v>
      </c>
      <c r="G121" s="50">
        <v>0</v>
      </c>
      <c r="H121" s="50">
        <v>0</v>
      </c>
      <c r="I121" s="45">
        <f t="shared" si="135"/>
        <v>36</v>
      </c>
      <c r="J121" s="50">
        <v>36</v>
      </c>
      <c r="K121" s="50">
        <v>0</v>
      </c>
      <c r="L121" s="50">
        <v>0</v>
      </c>
      <c r="M121" s="45">
        <f t="shared" si="136"/>
        <v>36</v>
      </c>
      <c r="N121" s="50">
        <v>36</v>
      </c>
      <c r="O121" s="50">
        <v>0</v>
      </c>
      <c r="P121" s="50">
        <v>0</v>
      </c>
      <c r="Q121" s="45">
        <f t="shared" si="137"/>
        <v>36</v>
      </c>
      <c r="R121" s="50">
        <v>36</v>
      </c>
      <c r="S121" s="50">
        <v>0</v>
      </c>
      <c r="T121" s="50">
        <v>0</v>
      </c>
    </row>
    <row r="122" spans="2:20" ht="17.25" hidden="1" x14ac:dyDescent="0.25">
      <c r="B122" s="47"/>
      <c r="C122" s="48" t="s">
        <v>360</v>
      </c>
      <c r="D122" s="49" t="s">
        <v>205</v>
      </c>
      <c r="E122" s="45">
        <f t="shared" si="134"/>
        <v>120</v>
      </c>
      <c r="F122" s="50">
        <v>120</v>
      </c>
      <c r="G122" s="50">
        <v>0</v>
      </c>
      <c r="H122" s="50">
        <v>0</v>
      </c>
      <c r="I122" s="45">
        <f t="shared" si="135"/>
        <v>120</v>
      </c>
      <c r="J122" s="50">
        <v>120</v>
      </c>
      <c r="K122" s="50">
        <v>0</v>
      </c>
      <c r="L122" s="50">
        <v>0</v>
      </c>
      <c r="M122" s="45">
        <f t="shared" si="136"/>
        <v>150</v>
      </c>
      <c r="N122" s="50">
        <v>150</v>
      </c>
      <c r="O122" s="50">
        <v>0</v>
      </c>
      <c r="P122" s="50">
        <v>0</v>
      </c>
      <c r="Q122" s="45">
        <f t="shared" si="137"/>
        <v>150</v>
      </c>
      <c r="R122" s="50">
        <v>150</v>
      </c>
      <c r="S122" s="50">
        <v>0</v>
      </c>
      <c r="T122" s="50">
        <v>0</v>
      </c>
    </row>
    <row r="123" spans="2:20" ht="34.5" hidden="1" x14ac:dyDescent="0.25">
      <c r="B123" s="47"/>
      <c r="C123" s="48" t="s">
        <v>361</v>
      </c>
      <c r="D123" s="49" t="s">
        <v>206</v>
      </c>
      <c r="E123" s="45">
        <f t="shared" si="134"/>
        <v>550</v>
      </c>
      <c r="F123" s="50">
        <v>550</v>
      </c>
      <c r="G123" s="50">
        <v>0</v>
      </c>
      <c r="H123" s="50">
        <v>0</v>
      </c>
      <c r="I123" s="45">
        <f t="shared" si="135"/>
        <v>600</v>
      </c>
      <c r="J123" s="50">
        <v>600</v>
      </c>
      <c r="K123" s="50">
        <v>0</v>
      </c>
      <c r="L123" s="50">
        <v>0</v>
      </c>
      <c r="M123" s="45">
        <f t="shared" si="136"/>
        <v>700</v>
      </c>
      <c r="N123" s="50">
        <v>700</v>
      </c>
      <c r="O123" s="50">
        <v>0</v>
      </c>
      <c r="P123" s="50">
        <v>0</v>
      </c>
      <c r="Q123" s="45">
        <f t="shared" si="137"/>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38">SUM(G125:G129)</f>
        <v>0</v>
      </c>
      <c r="H124" s="45">
        <f t="shared" si="138"/>
        <v>0</v>
      </c>
      <c r="I124" s="45">
        <f>SUM(J124:L124)</f>
        <v>680</v>
      </c>
      <c r="J124" s="45">
        <f>SUM(J125:J129)</f>
        <v>680</v>
      </c>
      <c r="K124" s="45">
        <f t="shared" ref="K124" si="139">SUM(K125:K129)</f>
        <v>0</v>
      </c>
      <c r="L124" s="45">
        <f t="shared" ref="L124" si="140">SUM(L125:L129)</f>
        <v>0</v>
      </c>
      <c r="M124" s="45">
        <f>SUM(N124:P124)</f>
        <v>760</v>
      </c>
      <c r="N124" s="45">
        <f>SUM(N125:N129)</f>
        <v>760</v>
      </c>
      <c r="O124" s="45">
        <f t="shared" ref="O124" si="141">SUM(O125:O129)</f>
        <v>0</v>
      </c>
      <c r="P124" s="45">
        <f t="shared" ref="P124" si="142">SUM(P125:P129)</f>
        <v>0</v>
      </c>
      <c r="Q124" s="45">
        <f>SUM(R124:T124)</f>
        <v>760</v>
      </c>
      <c r="R124" s="45">
        <f>SUM(R125:R129)</f>
        <v>760</v>
      </c>
      <c r="S124" s="45">
        <f t="shared" ref="S124" si="143">SUM(S125:S129)</f>
        <v>0</v>
      </c>
      <c r="T124" s="45">
        <f t="shared" ref="T124" si="144">SUM(T125:T129)</f>
        <v>0</v>
      </c>
    </row>
    <row r="125" spans="2:20" ht="17.25" hidden="1" x14ac:dyDescent="0.25">
      <c r="B125" s="47"/>
      <c r="C125" s="48" t="s">
        <v>362</v>
      </c>
      <c r="D125" s="49" t="s">
        <v>209</v>
      </c>
      <c r="E125" s="45">
        <f t="shared" ref="E125:E129" si="145">SUM(F125:H125)</f>
        <v>150</v>
      </c>
      <c r="F125" s="50">
        <v>150</v>
      </c>
      <c r="G125" s="50">
        <v>0</v>
      </c>
      <c r="H125" s="50">
        <v>0</v>
      </c>
      <c r="I125" s="45">
        <f t="shared" ref="I125:I129" si="146">SUM(J125:L125)</f>
        <v>160</v>
      </c>
      <c r="J125" s="50">
        <v>160</v>
      </c>
      <c r="K125" s="50">
        <v>0</v>
      </c>
      <c r="L125" s="50">
        <v>0</v>
      </c>
      <c r="M125" s="45">
        <f t="shared" ref="M125:M129" si="147">SUM(N125:P125)</f>
        <v>170</v>
      </c>
      <c r="N125" s="50">
        <v>170</v>
      </c>
      <c r="O125" s="50">
        <v>0</v>
      </c>
      <c r="P125" s="50">
        <v>0</v>
      </c>
      <c r="Q125" s="45">
        <f t="shared" ref="Q125:Q129" si="148">SUM(R125:T125)</f>
        <v>170</v>
      </c>
      <c r="R125" s="50">
        <v>170</v>
      </c>
      <c r="S125" s="50">
        <v>0</v>
      </c>
      <c r="T125" s="50">
        <v>0</v>
      </c>
    </row>
    <row r="126" spans="2:20" ht="34.5" hidden="1" x14ac:dyDescent="0.25">
      <c r="B126" s="47"/>
      <c r="C126" s="48" t="s">
        <v>363</v>
      </c>
      <c r="D126" s="49" t="s">
        <v>210</v>
      </c>
      <c r="E126" s="45">
        <f t="shared" si="145"/>
        <v>120</v>
      </c>
      <c r="F126" s="50">
        <v>120</v>
      </c>
      <c r="G126" s="50">
        <v>0</v>
      </c>
      <c r="H126" s="50">
        <v>0</v>
      </c>
      <c r="I126" s="45">
        <f t="shared" si="146"/>
        <v>130</v>
      </c>
      <c r="J126" s="50">
        <v>130</v>
      </c>
      <c r="K126" s="50">
        <v>0</v>
      </c>
      <c r="L126" s="50">
        <v>0</v>
      </c>
      <c r="M126" s="45">
        <f t="shared" si="147"/>
        <v>140</v>
      </c>
      <c r="N126" s="50">
        <v>140</v>
      </c>
      <c r="O126" s="50">
        <v>0</v>
      </c>
      <c r="P126" s="50">
        <v>0</v>
      </c>
      <c r="Q126" s="45">
        <f t="shared" si="148"/>
        <v>140</v>
      </c>
      <c r="R126" s="50">
        <v>140</v>
      </c>
      <c r="S126" s="50">
        <v>0</v>
      </c>
      <c r="T126" s="50">
        <v>0</v>
      </c>
    </row>
    <row r="127" spans="2:20" ht="17.25" hidden="1" x14ac:dyDescent="0.25">
      <c r="B127" s="47"/>
      <c r="C127" s="48" t="s">
        <v>364</v>
      </c>
      <c r="D127" s="49" t="s">
        <v>211</v>
      </c>
      <c r="E127" s="45">
        <f t="shared" si="145"/>
        <v>65</v>
      </c>
      <c r="F127" s="50">
        <v>65</v>
      </c>
      <c r="G127" s="50">
        <v>0</v>
      </c>
      <c r="H127" s="50">
        <v>0</v>
      </c>
      <c r="I127" s="45">
        <f t="shared" si="146"/>
        <v>70</v>
      </c>
      <c r="J127" s="50">
        <v>70</v>
      </c>
      <c r="K127" s="50">
        <v>0</v>
      </c>
      <c r="L127" s="50">
        <v>0</v>
      </c>
      <c r="M127" s="45">
        <f t="shared" si="147"/>
        <v>75</v>
      </c>
      <c r="N127" s="50">
        <v>75</v>
      </c>
      <c r="O127" s="50">
        <v>0</v>
      </c>
      <c r="P127" s="50">
        <v>0</v>
      </c>
      <c r="Q127" s="45">
        <f t="shared" si="148"/>
        <v>75</v>
      </c>
      <c r="R127" s="50">
        <v>75</v>
      </c>
      <c r="S127" s="50">
        <v>0</v>
      </c>
      <c r="T127" s="50">
        <v>0</v>
      </c>
    </row>
    <row r="128" spans="2:20" ht="34.5" hidden="1" x14ac:dyDescent="0.25">
      <c r="B128" s="47"/>
      <c r="C128" s="48" t="s">
        <v>365</v>
      </c>
      <c r="D128" s="49" t="s">
        <v>212</v>
      </c>
      <c r="E128" s="45">
        <f t="shared" si="145"/>
        <v>150</v>
      </c>
      <c r="F128" s="50">
        <v>150</v>
      </c>
      <c r="G128" s="50">
        <v>0</v>
      </c>
      <c r="H128" s="50">
        <v>0</v>
      </c>
      <c r="I128" s="45">
        <f t="shared" si="146"/>
        <v>200</v>
      </c>
      <c r="J128" s="50">
        <v>200</v>
      </c>
      <c r="K128" s="50">
        <v>0</v>
      </c>
      <c r="L128" s="50">
        <v>0</v>
      </c>
      <c r="M128" s="45">
        <f t="shared" si="147"/>
        <v>250</v>
      </c>
      <c r="N128" s="50">
        <v>250</v>
      </c>
      <c r="O128" s="50">
        <v>0</v>
      </c>
      <c r="P128" s="50">
        <v>0</v>
      </c>
      <c r="Q128" s="45">
        <f t="shared" si="148"/>
        <v>250</v>
      </c>
      <c r="R128" s="50">
        <v>250</v>
      </c>
      <c r="S128" s="50">
        <v>0</v>
      </c>
      <c r="T128" s="50">
        <v>0</v>
      </c>
    </row>
    <row r="129" spans="2:20" ht="17.25" hidden="1" x14ac:dyDescent="0.25">
      <c r="B129" s="47"/>
      <c r="C129" s="48" t="s">
        <v>366</v>
      </c>
      <c r="D129" s="49" t="s">
        <v>213</v>
      </c>
      <c r="E129" s="45">
        <f t="shared" si="145"/>
        <v>115</v>
      </c>
      <c r="F129" s="50">
        <v>115</v>
      </c>
      <c r="G129" s="50">
        <v>0</v>
      </c>
      <c r="H129" s="50">
        <v>0</v>
      </c>
      <c r="I129" s="45">
        <f t="shared" si="146"/>
        <v>120</v>
      </c>
      <c r="J129" s="50">
        <v>120</v>
      </c>
      <c r="K129" s="50">
        <v>0</v>
      </c>
      <c r="L129" s="50">
        <v>0</v>
      </c>
      <c r="M129" s="45">
        <f t="shared" si="147"/>
        <v>125</v>
      </c>
      <c r="N129" s="50">
        <v>125</v>
      </c>
      <c r="O129" s="50">
        <v>0</v>
      </c>
      <c r="P129" s="50">
        <v>0</v>
      </c>
      <c r="Q129" s="45">
        <f t="shared" si="14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49">SUM(G131:G133)</f>
        <v>0</v>
      </c>
      <c r="H130" s="45">
        <f t="shared" si="149"/>
        <v>0</v>
      </c>
      <c r="I130" s="45">
        <f>SUM(J130:L130)</f>
        <v>25000</v>
      </c>
      <c r="J130" s="45">
        <f>SUM(J131:J133)</f>
        <v>25000</v>
      </c>
      <c r="K130" s="45">
        <f t="shared" ref="K130" si="150">SUM(K131:K133)</f>
        <v>0</v>
      </c>
      <c r="L130" s="45">
        <f t="shared" ref="L130" si="151">SUM(L131:L133)</f>
        <v>0</v>
      </c>
      <c r="M130" s="45">
        <f>SUM(N130:P130)</f>
        <v>26500</v>
      </c>
      <c r="N130" s="45">
        <f>SUM(N131:N133)</f>
        <v>26500</v>
      </c>
      <c r="O130" s="45">
        <f t="shared" ref="O130" si="152">SUM(O131:O133)</f>
        <v>0</v>
      </c>
      <c r="P130" s="45">
        <f t="shared" ref="P130" si="153">SUM(P131:P133)</f>
        <v>0</v>
      </c>
      <c r="Q130" s="45">
        <f>SUM(R130:T130)</f>
        <v>28000</v>
      </c>
      <c r="R130" s="45">
        <f>SUM(R131:R133)</f>
        <v>28000</v>
      </c>
      <c r="S130" s="45">
        <f t="shared" ref="S130" si="154">SUM(S131:S133)</f>
        <v>0</v>
      </c>
      <c r="T130" s="45">
        <f t="shared" ref="T130" si="155">SUM(T131:T133)</f>
        <v>0</v>
      </c>
    </row>
    <row r="131" spans="2:20" ht="17.25" hidden="1" x14ac:dyDescent="0.25">
      <c r="B131" s="47"/>
      <c r="C131" s="48" t="s">
        <v>219</v>
      </c>
      <c r="D131" s="49" t="s">
        <v>216</v>
      </c>
      <c r="E131" s="45">
        <f t="shared" ref="E131:E133" si="156">SUM(F131:H131)</f>
        <v>11900</v>
      </c>
      <c r="F131" s="50">
        <v>11900</v>
      </c>
      <c r="G131" s="50">
        <v>0</v>
      </c>
      <c r="H131" s="50">
        <v>0</v>
      </c>
      <c r="I131" s="45">
        <f t="shared" ref="I131:I133" si="157">SUM(J131:L131)</f>
        <v>15000</v>
      </c>
      <c r="J131" s="50">
        <v>15000</v>
      </c>
      <c r="K131" s="50">
        <v>0</v>
      </c>
      <c r="L131" s="50">
        <v>0</v>
      </c>
      <c r="M131" s="45">
        <f t="shared" ref="M131:M133" si="158">SUM(N131:P131)</f>
        <v>16000</v>
      </c>
      <c r="N131" s="50">
        <v>16000</v>
      </c>
      <c r="O131" s="50">
        <v>0</v>
      </c>
      <c r="P131" s="50">
        <v>0</v>
      </c>
      <c r="Q131" s="45">
        <f t="shared" ref="Q131:Q133" si="159">SUM(R131:T131)</f>
        <v>17000</v>
      </c>
      <c r="R131" s="50">
        <v>17000</v>
      </c>
      <c r="S131" s="50">
        <v>0</v>
      </c>
      <c r="T131" s="50">
        <v>0</v>
      </c>
    </row>
    <row r="132" spans="2:20" ht="34.5" hidden="1" x14ac:dyDescent="0.25">
      <c r="B132" s="47"/>
      <c r="C132" s="48" t="s">
        <v>220</v>
      </c>
      <c r="D132" s="49" t="s">
        <v>217</v>
      </c>
      <c r="E132" s="45">
        <f t="shared" si="156"/>
        <v>10000</v>
      </c>
      <c r="F132" s="50">
        <v>10000</v>
      </c>
      <c r="G132" s="50">
        <v>0</v>
      </c>
      <c r="H132" s="50">
        <v>0</v>
      </c>
      <c r="I132" s="45">
        <f t="shared" si="157"/>
        <v>8000</v>
      </c>
      <c r="J132" s="50">
        <v>8000</v>
      </c>
      <c r="K132" s="50">
        <v>0</v>
      </c>
      <c r="L132" s="50">
        <v>0</v>
      </c>
      <c r="M132" s="45">
        <f t="shared" si="158"/>
        <v>8000</v>
      </c>
      <c r="N132" s="50">
        <v>8000</v>
      </c>
      <c r="O132" s="50">
        <v>0</v>
      </c>
      <c r="P132" s="50">
        <v>0</v>
      </c>
      <c r="Q132" s="45">
        <f t="shared" si="159"/>
        <v>8000</v>
      </c>
      <c r="R132" s="50">
        <v>8000</v>
      </c>
      <c r="S132" s="50">
        <v>0</v>
      </c>
      <c r="T132" s="50">
        <v>0</v>
      </c>
    </row>
    <row r="133" spans="2:20" ht="17.25" hidden="1" x14ac:dyDescent="0.25">
      <c r="B133" s="47"/>
      <c r="C133" s="48" t="s">
        <v>221</v>
      </c>
      <c r="D133" s="49" t="s">
        <v>218</v>
      </c>
      <c r="E133" s="45">
        <f t="shared" si="156"/>
        <v>1600</v>
      </c>
      <c r="F133" s="50">
        <v>1600</v>
      </c>
      <c r="G133" s="50">
        <v>0</v>
      </c>
      <c r="H133" s="50">
        <v>0</v>
      </c>
      <c r="I133" s="45">
        <f t="shared" si="157"/>
        <v>2000</v>
      </c>
      <c r="J133" s="50">
        <v>2000</v>
      </c>
      <c r="K133" s="50">
        <v>0</v>
      </c>
      <c r="L133" s="50">
        <v>0</v>
      </c>
      <c r="M133" s="45">
        <f t="shared" si="158"/>
        <v>2500</v>
      </c>
      <c r="N133" s="50">
        <v>2500</v>
      </c>
      <c r="O133" s="50">
        <v>0</v>
      </c>
      <c r="P133" s="50">
        <v>0</v>
      </c>
      <c r="Q133" s="45">
        <f t="shared" si="159"/>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60">G135+G143+G149+G151+G159+G164+G177+G184+G189+G194</f>
        <v>0</v>
      </c>
      <c r="H134" s="28">
        <f t="shared" si="160"/>
        <v>0</v>
      </c>
      <c r="I134" s="28">
        <f>SUM(J134:L134)</f>
        <v>168400</v>
      </c>
      <c r="J134" s="28">
        <f>J135+J143+J149+J151+J159+J164+J177+J184+J189+J194</f>
        <v>168400</v>
      </c>
      <c r="K134" s="28">
        <f t="shared" ref="K134" si="161">K135+K143+K149+K151+K159+K164+K177+K184+K189+K194</f>
        <v>0</v>
      </c>
      <c r="L134" s="28">
        <f t="shared" ref="L134" si="162">L135+L143+L149+L151+L159+L164+L177+L184+L189+L194</f>
        <v>0</v>
      </c>
      <c r="M134" s="28">
        <f>SUM(N134:P134)</f>
        <v>173350</v>
      </c>
      <c r="N134" s="28">
        <f>N135+N143+N149+N151+N159+N164+N177+N184+N189+N194</f>
        <v>173350</v>
      </c>
      <c r="O134" s="28">
        <f t="shared" ref="O134" si="163">O135+O143+O149+O151+O159+O164+O177+O184+O189+O194</f>
        <v>0</v>
      </c>
      <c r="P134" s="28">
        <f t="shared" ref="P134" si="164">P135+P143+P149+P151+P159+P164+P177+P184+P189+P194</f>
        <v>0</v>
      </c>
      <c r="Q134" s="28">
        <f>SUM(R134:T134)</f>
        <v>177950</v>
      </c>
      <c r="R134" s="28">
        <f>R135+R143+R149+R151+R159+R164+R177+R184+R189+R194</f>
        <v>177950</v>
      </c>
      <c r="S134" s="28">
        <f t="shared" ref="S134" si="165">S135+S143+S149+S151+S159+S164+S177+S184+S189+S194</f>
        <v>0</v>
      </c>
      <c r="T134" s="28">
        <f t="shared" ref="T134" si="166">T135+T143+T149+T151+T159+T164+T177+T184+T189+T194</f>
        <v>0</v>
      </c>
    </row>
    <row r="135" spans="2:20" ht="34.5" hidden="1" x14ac:dyDescent="0.25">
      <c r="B135" s="42" t="s">
        <v>225</v>
      </c>
      <c r="C135" s="43"/>
      <c r="D135" s="44" t="s">
        <v>224</v>
      </c>
      <c r="E135" s="45">
        <f>SUM(F135:H135)</f>
        <v>22430</v>
      </c>
      <c r="F135" s="46">
        <f>SUM(F136:F142)</f>
        <v>22430</v>
      </c>
      <c r="G135" s="46">
        <f t="shared" ref="G135:H135" si="167">SUM(G136:G142)</f>
        <v>0</v>
      </c>
      <c r="H135" s="46">
        <f t="shared" si="167"/>
        <v>0</v>
      </c>
      <c r="I135" s="45">
        <f>SUM(J135:L135)</f>
        <v>24500</v>
      </c>
      <c r="J135" s="46">
        <f>SUM(J136:J142)</f>
        <v>24500</v>
      </c>
      <c r="K135" s="46">
        <f t="shared" ref="K135" si="168">SUM(K136:K142)</f>
        <v>0</v>
      </c>
      <c r="L135" s="46">
        <f t="shared" ref="L135" si="169">SUM(L136:L142)</f>
        <v>0</v>
      </c>
      <c r="M135" s="45">
        <f>SUM(N135:P135)</f>
        <v>26000</v>
      </c>
      <c r="N135" s="46">
        <f>SUM(N136:N142)</f>
        <v>26000</v>
      </c>
      <c r="O135" s="46">
        <f t="shared" ref="O135" si="170">SUM(O136:O142)</f>
        <v>0</v>
      </c>
      <c r="P135" s="46">
        <f t="shared" ref="P135" si="171">SUM(P136:P142)</f>
        <v>0</v>
      </c>
      <c r="Q135" s="45">
        <f>SUM(R135:T135)</f>
        <v>27000</v>
      </c>
      <c r="R135" s="46">
        <f>SUM(R136:R142)</f>
        <v>27000</v>
      </c>
      <c r="S135" s="46">
        <f t="shared" ref="S135" si="172">SUM(S136:S142)</f>
        <v>0</v>
      </c>
      <c r="T135" s="46">
        <f t="shared" ref="T135" si="173">SUM(T136:T142)</f>
        <v>0</v>
      </c>
    </row>
    <row r="136" spans="2:20" ht="17.25" hidden="1" x14ac:dyDescent="0.25">
      <c r="B136" s="47"/>
      <c r="C136" s="48" t="s">
        <v>395</v>
      </c>
      <c r="D136" s="49" t="s">
        <v>226</v>
      </c>
      <c r="E136" s="45">
        <f t="shared" ref="E136:E142" si="174">SUM(F136:H136)</f>
        <v>4025</v>
      </c>
      <c r="F136" s="50">
        <v>4025</v>
      </c>
      <c r="G136" s="50">
        <v>0</v>
      </c>
      <c r="H136" s="50">
        <v>0</v>
      </c>
      <c r="I136" s="45">
        <f t="shared" ref="I136:I142" si="175">SUM(J136:L136)</f>
        <v>4660</v>
      </c>
      <c r="J136" s="50">
        <v>4660</v>
      </c>
      <c r="K136" s="50">
        <v>0</v>
      </c>
      <c r="L136" s="50">
        <v>0</v>
      </c>
      <c r="M136" s="45">
        <f t="shared" ref="M136:M142" si="176">SUM(N136:P136)</f>
        <v>5000</v>
      </c>
      <c r="N136" s="50">
        <v>5000</v>
      </c>
      <c r="O136" s="50">
        <v>0</v>
      </c>
      <c r="P136" s="50">
        <v>0</v>
      </c>
      <c r="Q136" s="45">
        <f t="shared" ref="Q136:Q142" si="177">SUM(R136:T136)</f>
        <v>5095</v>
      </c>
      <c r="R136" s="50">
        <v>5095</v>
      </c>
      <c r="S136" s="50">
        <v>0</v>
      </c>
      <c r="T136" s="50">
        <v>0</v>
      </c>
    </row>
    <row r="137" spans="2:20" ht="17.25" hidden="1" x14ac:dyDescent="0.25">
      <c r="B137" s="47"/>
      <c r="C137" s="48" t="s">
        <v>396</v>
      </c>
      <c r="D137" s="49" t="s">
        <v>227</v>
      </c>
      <c r="E137" s="45">
        <f t="shared" si="174"/>
        <v>4442</v>
      </c>
      <c r="F137" s="50">
        <v>4442</v>
      </c>
      <c r="G137" s="50">
        <v>0</v>
      </c>
      <c r="H137" s="50">
        <v>0</v>
      </c>
      <c r="I137" s="45">
        <f t="shared" si="175"/>
        <v>4442</v>
      </c>
      <c r="J137" s="50">
        <v>4442</v>
      </c>
      <c r="K137" s="50">
        <v>0</v>
      </c>
      <c r="L137" s="50">
        <v>0</v>
      </c>
      <c r="M137" s="45">
        <f t="shared" si="176"/>
        <v>4442</v>
      </c>
      <c r="N137" s="50">
        <v>4442</v>
      </c>
      <c r="O137" s="50">
        <v>0</v>
      </c>
      <c r="P137" s="50">
        <v>0</v>
      </c>
      <c r="Q137" s="45">
        <f t="shared" si="177"/>
        <v>4500</v>
      </c>
      <c r="R137" s="50">
        <v>4500</v>
      </c>
      <c r="S137" s="50">
        <v>0</v>
      </c>
      <c r="T137" s="50">
        <v>0</v>
      </c>
    </row>
    <row r="138" spans="2:20" ht="17.25" hidden="1" x14ac:dyDescent="0.25">
      <c r="B138" s="47"/>
      <c r="C138" s="48" t="s">
        <v>397</v>
      </c>
      <c r="D138" s="49" t="s">
        <v>228</v>
      </c>
      <c r="E138" s="45">
        <f t="shared" si="174"/>
        <v>151</v>
      </c>
      <c r="F138" s="50">
        <v>151</v>
      </c>
      <c r="G138" s="50">
        <v>0</v>
      </c>
      <c r="H138" s="50">
        <v>0</v>
      </c>
      <c r="I138" s="45">
        <f t="shared" si="175"/>
        <v>151</v>
      </c>
      <c r="J138" s="50">
        <v>151</v>
      </c>
      <c r="K138" s="50">
        <v>0</v>
      </c>
      <c r="L138" s="50">
        <v>0</v>
      </c>
      <c r="M138" s="45">
        <f t="shared" si="176"/>
        <v>151</v>
      </c>
      <c r="N138" s="50">
        <v>151</v>
      </c>
      <c r="O138" s="50">
        <v>0</v>
      </c>
      <c r="P138" s="50">
        <v>0</v>
      </c>
      <c r="Q138" s="45">
        <f t="shared" si="177"/>
        <v>155</v>
      </c>
      <c r="R138" s="50">
        <v>155</v>
      </c>
      <c r="S138" s="50">
        <v>0</v>
      </c>
      <c r="T138" s="50">
        <v>0</v>
      </c>
    </row>
    <row r="139" spans="2:20" ht="17.25" hidden="1" x14ac:dyDescent="0.25">
      <c r="B139" s="47"/>
      <c r="C139" s="48" t="s">
        <v>240</v>
      </c>
      <c r="D139" s="49" t="s">
        <v>229</v>
      </c>
      <c r="E139" s="45">
        <f t="shared" si="174"/>
        <v>800</v>
      </c>
      <c r="F139" s="50">
        <v>800</v>
      </c>
      <c r="G139" s="50">
        <v>0</v>
      </c>
      <c r="H139" s="50">
        <v>0</v>
      </c>
      <c r="I139" s="45">
        <f t="shared" si="175"/>
        <v>1499.4</v>
      </c>
      <c r="J139" s="50">
        <v>1499.4</v>
      </c>
      <c r="K139" s="50">
        <v>0</v>
      </c>
      <c r="L139" s="50">
        <v>0</v>
      </c>
      <c r="M139" s="45">
        <f t="shared" si="176"/>
        <v>1799.4</v>
      </c>
      <c r="N139" s="50">
        <v>1799.4</v>
      </c>
      <c r="O139" s="50">
        <v>0</v>
      </c>
      <c r="P139" s="50">
        <v>0</v>
      </c>
      <c r="Q139" s="45">
        <f t="shared" si="177"/>
        <v>2000</v>
      </c>
      <c r="R139" s="50">
        <v>2000</v>
      </c>
      <c r="S139" s="50">
        <v>0</v>
      </c>
      <c r="T139" s="50">
        <v>0</v>
      </c>
    </row>
    <row r="140" spans="2:20" ht="17.25" hidden="1" x14ac:dyDescent="0.25">
      <c r="B140" s="47"/>
      <c r="C140" s="48" t="s">
        <v>369</v>
      </c>
      <c r="D140" s="49" t="s">
        <v>230</v>
      </c>
      <c r="E140" s="45">
        <f t="shared" si="174"/>
        <v>464.4</v>
      </c>
      <c r="F140" s="50">
        <v>464.4</v>
      </c>
      <c r="G140" s="50">
        <v>0</v>
      </c>
      <c r="H140" s="50">
        <v>0</v>
      </c>
      <c r="I140" s="45">
        <f t="shared" si="175"/>
        <v>1000</v>
      </c>
      <c r="J140" s="50">
        <v>1000</v>
      </c>
      <c r="K140" s="50">
        <v>0</v>
      </c>
      <c r="L140" s="50">
        <v>0</v>
      </c>
      <c r="M140" s="45">
        <f t="shared" si="176"/>
        <v>1660</v>
      </c>
      <c r="N140" s="50">
        <v>1660</v>
      </c>
      <c r="O140" s="50">
        <v>0</v>
      </c>
      <c r="P140" s="50">
        <v>0</v>
      </c>
      <c r="Q140" s="45">
        <f t="shared" si="177"/>
        <v>2000</v>
      </c>
      <c r="R140" s="50">
        <v>2000</v>
      </c>
      <c r="S140" s="50">
        <v>0</v>
      </c>
      <c r="T140" s="50">
        <v>0</v>
      </c>
    </row>
    <row r="141" spans="2:20" ht="17.25" hidden="1" x14ac:dyDescent="0.25">
      <c r="B141" s="47"/>
      <c r="C141" s="48" t="s">
        <v>370</v>
      </c>
      <c r="D141" s="49" t="s">
        <v>231</v>
      </c>
      <c r="E141" s="45">
        <f t="shared" si="174"/>
        <v>12000</v>
      </c>
      <c r="F141" s="50">
        <v>12000</v>
      </c>
      <c r="G141" s="50">
        <v>0</v>
      </c>
      <c r="H141" s="50">
        <v>0</v>
      </c>
      <c r="I141" s="45">
        <f t="shared" si="175"/>
        <v>12200</v>
      </c>
      <c r="J141" s="50">
        <v>12200</v>
      </c>
      <c r="K141" s="50">
        <v>0</v>
      </c>
      <c r="L141" s="50">
        <v>0</v>
      </c>
      <c r="M141" s="45">
        <f t="shared" si="176"/>
        <v>12400</v>
      </c>
      <c r="N141" s="50">
        <v>12400</v>
      </c>
      <c r="O141" s="50">
        <v>0</v>
      </c>
      <c r="P141" s="50">
        <v>0</v>
      </c>
      <c r="Q141" s="45">
        <f t="shared" si="177"/>
        <v>12600</v>
      </c>
      <c r="R141" s="50">
        <v>12600</v>
      </c>
      <c r="S141" s="50">
        <v>0</v>
      </c>
      <c r="T141" s="50">
        <v>0</v>
      </c>
    </row>
    <row r="142" spans="2:20" ht="34.5" hidden="1" x14ac:dyDescent="0.25">
      <c r="B142" s="47"/>
      <c r="C142" s="48" t="s">
        <v>371</v>
      </c>
      <c r="D142" s="49" t="s">
        <v>232</v>
      </c>
      <c r="E142" s="45">
        <f t="shared" si="174"/>
        <v>547.6</v>
      </c>
      <c r="F142" s="50">
        <v>547.6</v>
      </c>
      <c r="G142" s="50">
        <v>0</v>
      </c>
      <c r="H142" s="50">
        <v>0</v>
      </c>
      <c r="I142" s="45">
        <f t="shared" si="175"/>
        <v>547.6</v>
      </c>
      <c r="J142" s="50">
        <v>547.6</v>
      </c>
      <c r="K142" s="50">
        <v>0</v>
      </c>
      <c r="L142" s="50">
        <v>0</v>
      </c>
      <c r="M142" s="45">
        <f t="shared" si="176"/>
        <v>547.6</v>
      </c>
      <c r="N142" s="50">
        <v>547.6</v>
      </c>
      <c r="O142" s="50">
        <v>0</v>
      </c>
      <c r="P142" s="50">
        <v>0</v>
      </c>
      <c r="Q142" s="45">
        <f t="shared" si="177"/>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78">SUM(G144:G148)</f>
        <v>0</v>
      </c>
      <c r="H143" s="46">
        <f t="shared" si="178"/>
        <v>0</v>
      </c>
      <c r="I143" s="45">
        <f>SUM(J143:L143)</f>
        <v>11000</v>
      </c>
      <c r="J143" s="46">
        <f>SUM(J144:J148)</f>
        <v>11000</v>
      </c>
      <c r="K143" s="46">
        <f t="shared" ref="K143" si="179">SUM(K144:K148)</f>
        <v>0</v>
      </c>
      <c r="L143" s="46">
        <f t="shared" ref="L143" si="180">SUM(L144:L148)</f>
        <v>0</v>
      </c>
      <c r="M143" s="45">
        <f>SUM(N143:P143)</f>
        <v>11400</v>
      </c>
      <c r="N143" s="46">
        <f>SUM(N144:N148)</f>
        <v>11400</v>
      </c>
      <c r="O143" s="46">
        <f t="shared" ref="O143" si="181">SUM(O144:O148)</f>
        <v>0</v>
      </c>
      <c r="P143" s="46">
        <f t="shared" ref="P143" si="182">SUM(P144:P148)</f>
        <v>0</v>
      </c>
      <c r="Q143" s="45">
        <f>SUM(R143:T143)</f>
        <v>12000</v>
      </c>
      <c r="R143" s="46">
        <f>SUM(R144:R148)</f>
        <v>12000</v>
      </c>
      <c r="S143" s="46">
        <f t="shared" ref="S143" si="183">SUM(S144:S148)</f>
        <v>0</v>
      </c>
      <c r="T143" s="46">
        <f t="shared" ref="T143" si="184">SUM(T144:T148)</f>
        <v>0</v>
      </c>
    </row>
    <row r="144" spans="2:20" ht="17.25" hidden="1" x14ac:dyDescent="0.25">
      <c r="B144" s="47"/>
      <c r="C144" s="48" t="s">
        <v>241</v>
      </c>
      <c r="D144" s="49" t="s">
        <v>235</v>
      </c>
      <c r="E144" s="45">
        <f t="shared" ref="E144:E148" si="185">SUM(F144:H144)</f>
        <v>1200</v>
      </c>
      <c r="F144" s="50">
        <v>1200</v>
      </c>
      <c r="G144" s="50">
        <v>0</v>
      </c>
      <c r="H144" s="50">
        <v>0</v>
      </c>
      <c r="I144" s="45">
        <f t="shared" ref="I144:I148" si="186">SUM(J144:L144)</f>
        <v>1300</v>
      </c>
      <c r="J144" s="50">
        <v>1300</v>
      </c>
      <c r="K144" s="50">
        <v>0</v>
      </c>
      <c r="L144" s="50">
        <v>0</v>
      </c>
      <c r="M144" s="45">
        <f t="shared" ref="M144:M148" si="187">SUM(N144:P144)</f>
        <v>1400</v>
      </c>
      <c r="N144" s="50">
        <v>1400</v>
      </c>
      <c r="O144" s="50">
        <v>0</v>
      </c>
      <c r="P144" s="50">
        <v>0</v>
      </c>
      <c r="Q144" s="45">
        <f t="shared" ref="Q144:Q148" si="188">SUM(R144:T144)</f>
        <v>1500</v>
      </c>
      <c r="R144" s="50">
        <v>1500</v>
      </c>
      <c r="S144" s="50">
        <v>0</v>
      </c>
      <c r="T144" s="50">
        <v>0</v>
      </c>
    </row>
    <row r="145" spans="2:20" ht="17.25" hidden="1" x14ac:dyDescent="0.25">
      <c r="B145" s="47"/>
      <c r="C145" s="48" t="s">
        <v>242</v>
      </c>
      <c r="D145" s="49" t="s">
        <v>236</v>
      </c>
      <c r="E145" s="45">
        <f t="shared" si="185"/>
        <v>1200</v>
      </c>
      <c r="F145" s="50">
        <v>1200</v>
      </c>
      <c r="G145" s="50">
        <v>0</v>
      </c>
      <c r="H145" s="50">
        <v>0</v>
      </c>
      <c r="I145" s="45">
        <f t="shared" si="186"/>
        <v>1250</v>
      </c>
      <c r="J145" s="50">
        <v>1250</v>
      </c>
      <c r="K145" s="50">
        <v>0</v>
      </c>
      <c r="L145" s="50">
        <v>0</v>
      </c>
      <c r="M145" s="45">
        <f t="shared" si="187"/>
        <v>1300</v>
      </c>
      <c r="N145" s="50">
        <v>1300</v>
      </c>
      <c r="O145" s="50">
        <v>0</v>
      </c>
      <c r="P145" s="50">
        <v>0</v>
      </c>
      <c r="Q145" s="45">
        <f t="shared" si="188"/>
        <v>1400</v>
      </c>
      <c r="R145" s="50">
        <v>1400</v>
      </c>
      <c r="S145" s="50">
        <v>0</v>
      </c>
      <c r="T145" s="50">
        <v>0</v>
      </c>
    </row>
    <row r="146" spans="2:20" ht="34.5" hidden="1" x14ac:dyDescent="0.25">
      <c r="B146" s="47"/>
      <c r="C146" s="48" t="s">
        <v>243</v>
      </c>
      <c r="D146" s="49" t="s">
        <v>237</v>
      </c>
      <c r="E146" s="45">
        <f t="shared" si="185"/>
        <v>7144.2</v>
      </c>
      <c r="F146" s="50">
        <v>7144.2</v>
      </c>
      <c r="G146" s="50">
        <v>0</v>
      </c>
      <c r="H146" s="50">
        <v>0</v>
      </c>
      <c r="I146" s="45">
        <f t="shared" si="186"/>
        <v>7994.2</v>
      </c>
      <c r="J146" s="50">
        <v>7994.2</v>
      </c>
      <c r="K146" s="50">
        <v>0</v>
      </c>
      <c r="L146" s="50">
        <v>0</v>
      </c>
      <c r="M146" s="45">
        <f t="shared" si="187"/>
        <v>8244.2000000000007</v>
      </c>
      <c r="N146" s="50">
        <v>8244.2000000000007</v>
      </c>
      <c r="O146" s="50">
        <v>0</v>
      </c>
      <c r="P146" s="50">
        <v>0</v>
      </c>
      <c r="Q146" s="45">
        <f t="shared" si="188"/>
        <v>8644.2000000000007</v>
      </c>
      <c r="R146" s="50">
        <v>8644.2000000000007</v>
      </c>
      <c r="S146" s="50">
        <v>0</v>
      </c>
      <c r="T146" s="50">
        <v>0</v>
      </c>
    </row>
    <row r="147" spans="2:20" ht="34.5" hidden="1" x14ac:dyDescent="0.25">
      <c r="B147" s="47"/>
      <c r="C147" s="48" t="s">
        <v>244</v>
      </c>
      <c r="D147" s="49" t="s">
        <v>238</v>
      </c>
      <c r="E147" s="45">
        <f t="shared" si="185"/>
        <v>251.8</v>
      </c>
      <c r="F147" s="50">
        <v>251.8</v>
      </c>
      <c r="G147" s="50">
        <v>0</v>
      </c>
      <c r="H147" s="50">
        <v>0</v>
      </c>
      <c r="I147" s="45">
        <f t="shared" si="186"/>
        <v>251.8</v>
      </c>
      <c r="J147" s="50">
        <v>251.8</v>
      </c>
      <c r="K147" s="50">
        <v>0</v>
      </c>
      <c r="L147" s="50">
        <v>0</v>
      </c>
      <c r="M147" s="45">
        <f t="shared" si="187"/>
        <v>251.8</v>
      </c>
      <c r="N147" s="50">
        <v>251.8</v>
      </c>
      <c r="O147" s="50">
        <v>0</v>
      </c>
      <c r="P147" s="50">
        <v>0</v>
      </c>
      <c r="Q147" s="45">
        <f t="shared" si="188"/>
        <v>251.8</v>
      </c>
      <c r="R147" s="50">
        <v>251.8</v>
      </c>
      <c r="S147" s="50">
        <v>0</v>
      </c>
      <c r="T147" s="50">
        <v>0</v>
      </c>
    </row>
    <row r="148" spans="2:20" ht="34.5" hidden="1" x14ac:dyDescent="0.25">
      <c r="B148" s="47"/>
      <c r="C148" s="48" t="s">
        <v>245</v>
      </c>
      <c r="D148" s="49" t="s">
        <v>239</v>
      </c>
      <c r="E148" s="45">
        <f t="shared" si="185"/>
        <v>204</v>
      </c>
      <c r="F148" s="50">
        <v>204</v>
      </c>
      <c r="G148" s="50">
        <v>0</v>
      </c>
      <c r="H148" s="50">
        <v>0</v>
      </c>
      <c r="I148" s="45">
        <f t="shared" si="186"/>
        <v>204</v>
      </c>
      <c r="J148" s="50">
        <v>204</v>
      </c>
      <c r="K148" s="50">
        <v>0</v>
      </c>
      <c r="L148" s="50">
        <v>0</v>
      </c>
      <c r="M148" s="45">
        <f t="shared" si="187"/>
        <v>204</v>
      </c>
      <c r="N148" s="50">
        <v>204</v>
      </c>
      <c r="O148" s="50">
        <v>0</v>
      </c>
      <c r="P148" s="50">
        <v>0</v>
      </c>
      <c r="Q148" s="45">
        <f t="shared" si="188"/>
        <v>204</v>
      </c>
      <c r="R148" s="50">
        <v>204</v>
      </c>
      <c r="S148" s="50">
        <v>0</v>
      </c>
      <c r="T148" s="50">
        <v>0</v>
      </c>
    </row>
    <row r="149" spans="2:20" ht="34.5" hidden="1" x14ac:dyDescent="0.25">
      <c r="B149" s="42" t="s">
        <v>246</v>
      </c>
      <c r="C149" s="43"/>
      <c r="D149" s="44" t="s">
        <v>247</v>
      </c>
      <c r="E149" s="45">
        <f>SUM(F149:H149)</f>
        <v>2500</v>
      </c>
      <c r="F149" s="46">
        <f t="shared" ref="F149:T149" si="189">F150</f>
        <v>2500</v>
      </c>
      <c r="G149" s="46">
        <f t="shared" si="189"/>
        <v>0</v>
      </c>
      <c r="H149" s="46">
        <f t="shared" si="189"/>
        <v>0</v>
      </c>
      <c r="I149" s="45">
        <f>SUM(J149:L149)</f>
        <v>3000</v>
      </c>
      <c r="J149" s="46">
        <f t="shared" si="189"/>
        <v>3000</v>
      </c>
      <c r="K149" s="46">
        <f t="shared" si="189"/>
        <v>0</v>
      </c>
      <c r="L149" s="46">
        <f t="shared" si="189"/>
        <v>0</v>
      </c>
      <c r="M149" s="45">
        <f>SUM(N149:P149)</f>
        <v>3500</v>
      </c>
      <c r="N149" s="46">
        <f t="shared" si="189"/>
        <v>3500</v>
      </c>
      <c r="O149" s="46">
        <f t="shared" si="189"/>
        <v>0</v>
      </c>
      <c r="P149" s="46">
        <f t="shared" si="189"/>
        <v>0</v>
      </c>
      <c r="Q149" s="45">
        <f>SUM(R149:T149)</f>
        <v>4000</v>
      </c>
      <c r="R149" s="46">
        <f t="shared" si="189"/>
        <v>4000</v>
      </c>
      <c r="S149" s="46">
        <f t="shared" si="189"/>
        <v>0</v>
      </c>
      <c r="T149" s="46">
        <f t="shared" si="189"/>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90">SUM(G152:G158)</f>
        <v>0</v>
      </c>
      <c r="H151" s="46">
        <f t="shared" si="190"/>
        <v>0</v>
      </c>
      <c r="I151" s="45">
        <f>SUM(J151:L151)</f>
        <v>35000</v>
      </c>
      <c r="J151" s="46">
        <f>SUM(J152:J158)</f>
        <v>35000</v>
      </c>
      <c r="K151" s="46">
        <f t="shared" ref="K151" si="191">SUM(K152:K158)</f>
        <v>0</v>
      </c>
      <c r="L151" s="46">
        <f t="shared" ref="L151" si="192">SUM(L152:L158)</f>
        <v>0</v>
      </c>
      <c r="M151" s="45">
        <f>SUM(N151:P151)</f>
        <v>35900</v>
      </c>
      <c r="N151" s="46">
        <f>SUM(N152:N158)</f>
        <v>35900</v>
      </c>
      <c r="O151" s="46">
        <f t="shared" ref="O151" si="193">SUM(O152:O158)</f>
        <v>0</v>
      </c>
      <c r="P151" s="46">
        <f t="shared" ref="P151" si="194">SUM(P152:P158)</f>
        <v>0</v>
      </c>
      <c r="Q151" s="45">
        <f>SUM(R151:T151)</f>
        <v>36700</v>
      </c>
      <c r="R151" s="46">
        <f>SUM(R152:R158)</f>
        <v>36700</v>
      </c>
      <c r="S151" s="46">
        <f t="shared" ref="S151" si="195">SUM(S152:S158)</f>
        <v>0</v>
      </c>
      <c r="T151" s="46">
        <f t="shared" ref="T151" si="196">SUM(T152:T158)</f>
        <v>0</v>
      </c>
    </row>
    <row r="152" spans="2:20" ht="17.25" hidden="1" x14ac:dyDescent="0.25">
      <c r="B152" s="47"/>
      <c r="C152" s="48" t="s">
        <v>264</v>
      </c>
      <c r="D152" s="49" t="s">
        <v>252</v>
      </c>
      <c r="E152" s="45">
        <f t="shared" ref="E152:E158" si="197">SUM(F152:H152)</f>
        <v>12600</v>
      </c>
      <c r="F152" s="50">
        <v>12600</v>
      </c>
      <c r="G152" s="50">
        <v>0</v>
      </c>
      <c r="H152" s="50">
        <v>0</v>
      </c>
      <c r="I152" s="45">
        <f t="shared" ref="I152:I158" si="198">SUM(J152:L152)</f>
        <v>12960</v>
      </c>
      <c r="J152" s="50">
        <v>12960</v>
      </c>
      <c r="K152" s="50">
        <v>0</v>
      </c>
      <c r="L152" s="50">
        <v>0</v>
      </c>
      <c r="M152" s="45">
        <f t="shared" ref="M152:M158" si="199">SUM(N152:P152)</f>
        <v>13200</v>
      </c>
      <c r="N152" s="50">
        <v>13200</v>
      </c>
      <c r="O152" s="50">
        <v>0</v>
      </c>
      <c r="P152" s="50">
        <v>0</v>
      </c>
      <c r="Q152" s="45">
        <f t="shared" ref="Q152:Q158" si="200">SUM(R152:T152)</f>
        <v>13600</v>
      </c>
      <c r="R152" s="50">
        <v>13600</v>
      </c>
      <c r="S152" s="50">
        <v>0</v>
      </c>
      <c r="T152" s="50">
        <v>0</v>
      </c>
    </row>
    <row r="153" spans="2:20" ht="17.25" hidden="1" x14ac:dyDescent="0.25">
      <c r="B153" s="47"/>
      <c r="C153" s="48" t="s">
        <v>265</v>
      </c>
      <c r="D153" s="49" t="s">
        <v>253</v>
      </c>
      <c r="E153" s="45">
        <f t="shared" si="197"/>
        <v>164</v>
      </c>
      <c r="F153" s="50">
        <v>164</v>
      </c>
      <c r="G153" s="50">
        <v>0</v>
      </c>
      <c r="H153" s="50">
        <v>0</v>
      </c>
      <c r="I153" s="45">
        <f t="shared" si="198"/>
        <v>164</v>
      </c>
      <c r="J153" s="50">
        <v>164</v>
      </c>
      <c r="K153" s="50">
        <v>0</v>
      </c>
      <c r="L153" s="50">
        <v>0</v>
      </c>
      <c r="M153" s="45">
        <f t="shared" si="199"/>
        <v>164</v>
      </c>
      <c r="N153" s="50">
        <v>164</v>
      </c>
      <c r="O153" s="50">
        <v>0</v>
      </c>
      <c r="P153" s="50">
        <v>0</v>
      </c>
      <c r="Q153" s="45">
        <f t="shared" si="200"/>
        <v>164</v>
      </c>
      <c r="R153" s="50">
        <v>164</v>
      </c>
      <c r="S153" s="50">
        <v>0</v>
      </c>
      <c r="T153" s="50">
        <v>0</v>
      </c>
    </row>
    <row r="154" spans="2:20" ht="51.75" hidden="1" x14ac:dyDescent="0.25">
      <c r="B154" s="47"/>
      <c r="C154" s="48" t="s">
        <v>266</v>
      </c>
      <c r="D154" s="49" t="s">
        <v>254</v>
      </c>
      <c r="E154" s="45">
        <f t="shared" si="197"/>
        <v>19150</v>
      </c>
      <c r="F154" s="50">
        <v>19150</v>
      </c>
      <c r="G154" s="50">
        <v>0</v>
      </c>
      <c r="H154" s="50">
        <v>0</v>
      </c>
      <c r="I154" s="45">
        <f t="shared" si="198"/>
        <v>19650</v>
      </c>
      <c r="J154" s="50">
        <v>19650</v>
      </c>
      <c r="K154" s="50">
        <v>0</v>
      </c>
      <c r="L154" s="50">
        <v>0</v>
      </c>
      <c r="M154" s="45">
        <f t="shared" si="199"/>
        <v>20190</v>
      </c>
      <c r="N154" s="50">
        <v>20190</v>
      </c>
      <c r="O154" s="50">
        <v>0</v>
      </c>
      <c r="P154" s="50">
        <v>0</v>
      </c>
      <c r="Q154" s="45">
        <f t="shared" si="200"/>
        <v>20460</v>
      </c>
      <c r="R154" s="50">
        <v>20460</v>
      </c>
      <c r="S154" s="50">
        <v>0</v>
      </c>
      <c r="T154" s="50">
        <v>0</v>
      </c>
    </row>
    <row r="155" spans="2:20" ht="17.25" hidden="1" x14ac:dyDescent="0.25">
      <c r="B155" s="47"/>
      <c r="C155" s="48" t="s">
        <v>267</v>
      </c>
      <c r="D155" s="49" t="s">
        <v>255</v>
      </c>
      <c r="E155" s="45">
        <f t="shared" si="197"/>
        <v>700</v>
      </c>
      <c r="F155" s="50">
        <v>700</v>
      </c>
      <c r="G155" s="50">
        <v>0</v>
      </c>
      <c r="H155" s="50">
        <v>0</v>
      </c>
      <c r="I155" s="45">
        <f t="shared" si="198"/>
        <v>700</v>
      </c>
      <c r="J155" s="50">
        <v>700</v>
      </c>
      <c r="K155" s="50">
        <v>0</v>
      </c>
      <c r="L155" s="50">
        <v>0</v>
      </c>
      <c r="M155" s="45">
        <f t="shared" si="199"/>
        <v>700</v>
      </c>
      <c r="N155" s="50">
        <v>700</v>
      </c>
      <c r="O155" s="50">
        <v>0</v>
      </c>
      <c r="P155" s="50">
        <v>0</v>
      </c>
      <c r="Q155" s="45">
        <f t="shared" si="200"/>
        <v>700</v>
      </c>
      <c r="R155" s="50">
        <v>700</v>
      </c>
      <c r="S155" s="50">
        <v>0</v>
      </c>
      <c r="T155" s="50">
        <v>0</v>
      </c>
    </row>
    <row r="156" spans="2:20" ht="34.5" hidden="1" x14ac:dyDescent="0.25">
      <c r="B156" s="47"/>
      <c r="C156" s="48" t="s">
        <v>268</v>
      </c>
      <c r="D156" s="49" t="s">
        <v>256</v>
      </c>
      <c r="E156" s="45">
        <f t="shared" si="197"/>
        <v>1000</v>
      </c>
      <c r="F156" s="50">
        <v>1000</v>
      </c>
      <c r="G156" s="50">
        <v>0</v>
      </c>
      <c r="H156" s="50">
        <v>0</v>
      </c>
      <c r="I156" s="45">
        <f t="shared" si="198"/>
        <v>1110</v>
      </c>
      <c r="J156" s="50">
        <v>1110</v>
      </c>
      <c r="K156" s="50">
        <v>0</v>
      </c>
      <c r="L156" s="50">
        <v>0</v>
      </c>
      <c r="M156" s="45">
        <f t="shared" si="199"/>
        <v>1200</v>
      </c>
      <c r="N156" s="50">
        <v>1200</v>
      </c>
      <c r="O156" s="50">
        <v>0</v>
      </c>
      <c r="P156" s="50">
        <v>0</v>
      </c>
      <c r="Q156" s="45">
        <f t="shared" si="200"/>
        <v>1300</v>
      </c>
      <c r="R156" s="50">
        <v>1300</v>
      </c>
      <c r="S156" s="50">
        <v>0</v>
      </c>
      <c r="T156" s="50">
        <v>0</v>
      </c>
    </row>
    <row r="157" spans="2:20" ht="34.5" hidden="1" x14ac:dyDescent="0.25">
      <c r="B157" s="47"/>
      <c r="C157" s="48" t="s">
        <v>269</v>
      </c>
      <c r="D157" s="49" t="s">
        <v>257</v>
      </c>
      <c r="E157" s="45">
        <f t="shared" si="197"/>
        <v>350</v>
      </c>
      <c r="F157" s="50">
        <v>350</v>
      </c>
      <c r="G157" s="50">
        <v>0</v>
      </c>
      <c r="H157" s="50">
        <v>0</v>
      </c>
      <c r="I157" s="45">
        <f t="shared" si="198"/>
        <v>380</v>
      </c>
      <c r="J157" s="50">
        <v>380</v>
      </c>
      <c r="K157" s="50">
        <v>0</v>
      </c>
      <c r="L157" s="50">
        <v>0</v>
      </c>
      <c r="M157" s="45">
        <f t="shared" si="199"/>
        <v>410</v>
      </c>
      <c r="N157" s="50">
        <v>410</v>
      </c>
      <c r="O157" s="50">
        <v>0</v>
      </c>
      <c r="P157" s="50">
        <v>0</v>
      </c>
      <c r="Q157" s="45">
        <f t="shared" si="200"/>
        <v>440</v>
      </c>
      <c r="R157" s="50">
        <v>440</v>
      </c>
      <c r="S157" s="50">
        <v>0</v>
      </c>
      <c r="T157" s="50">
        <v>0</v>
      </c>
    </row>
    <row r="158" spans="2:20" ht="17.25" hidden="1" x14ac:dyDescent="0.25">
      <c r="B158" s="47"/>
      <c r="C158" s="48" t="s">
        <v>270</v>
      </c>
      <c r="D158" s="49" t="s">
        <v>258</v>
      </c>
      <c r="E158" s="45">
        <f t="shared" si="197"/>
        <v>36</v>
      </c>
      <c r="F158" s="50">
        <v>36</v>
      </c>
      <c r="G158" s="50">
        <v>0</v>
      </c>
      <c r="H158" s="50">
        <v>0</v>
      </c>
      <c r="I158" s="45">
        <f t="shared" si="198"/>
        <v>36</v>
      </c>
      <c r="J158" s="50">
        <v>36</v>
      </c>
      <c r="K158" s="50">
        <v>0</v>
      </c>
      <c r="L158" s="50">
        <v>0</v>
      </c>
      <c r="M158" s="45">
        <f t="shared" si="199"/>
        <v>36</v>
      </c>
      <c r="N158" s="50">
        <v>36</v>
      </c>
      <c r="O158" s="50">
        <v>0</v>
      </c>
      <c r="P158" s="50">
        <v>0</v>
      </c>
      <c r="Q158" s="45">
        <f t="shared" si="200"/>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201">SUM(G160:G163)</f>
        <v>0</v>
      </c>
      <c r="H159" s="46">
        <f t="shared" si="201"/>
        <v>0</v>
      </c>
      <c r="I159" s="45">
        <f>SUM(J159:L159)</f>
        <v>3300</v>
      </c>
      <c r="J159" s="46">
        <f>SUM(J160:J163)</f>
        <v>3300</v>
      </c>
      <c r="K159" s="46">
        <f t="shared" ref="K159" si="202">SUM(K160:K163)</f>
        <v>0</v>
      </c>
      <c r="L159" s="46">
        <f t="shared" ref="L159" si="203">SUM(L160:L163)</f>
        <v>0</v>
      </c>
      <c r="M159" s="45">
        <f>SUM(N159:P159)</f>
        <v>3300</v>
      </c>
      <c r="N159" s="46">
        <f>SUM(N160:N163)</f>
        <v>3300</v>
      </c>
      <c r="O159" s="46">
        <f t="shared" ref="O159" si="204">SUM(O160:O163)</f>
        <v>0</v>
      </c>
      <c r="P159" s="46">
        <f t="shared" ref="P159" si="205">SUM(P160:P163)</f>
        <v>0</v>
      </c>
      <c r="Q159" s="45">
        <f>SUM(R159:T159)</f>
        <v>3300</v>
      </c>
      <c r="R159" s="46">
        <f>SUM(R160:R163)</f>
        <v>3300</v>
      </c>
      <c r="S159" s="46">
        <f t="shared" ref="S159" si="206">SUM(S160:S163)</f>
        <v>0</v>
      </c>
      <c r="T159" s="46">
        <f t="shared" ref="T159" si="207">SUM(T160:T163)</f>
        <v>0</v>
      </c>
    </row>
    <row r="160" spans="2:20" ht="34.5" hidden="1" x14ac:dyDescent="0.25">
      <c r="B160" s="47"/>
      <c r="C160" s="48" t="s">
        <v>271</v>
      </c>
      <c r="D160" s="49" t="s">
        <v>261</v>
      </c>
      <c r="E160" s="45">
        <f t="shared" ref="E160:E163" si="208">SUM(F160:H160)</f>
        <v>1812</v>
      </c>
      <c r="F160" s="50">
        <v>1812</v>
      </c>
      <c r="G160" s="50">
        <v>0</v>
      </c>
      <c r="H160" s="50">
        <v>0</v>
      </c>
      <c r="I160" s="45">
        <f t="shared" ref="I160:I163" si="209">SUM(J160:L160)</f>
        <v>1812</v>
      </c>
      <c r="J160" s="50">
        <v>1812</v>
      </c>
      <c r="K160" s="50">
        <v>0</v>
      </c>
      <c r="L160" s="50">
        <v>0</v>
      </c>
      <c r="M160" s="45">
        <f t="shared" ref="M160:M163" si="210">SUM(N160:P160)</f>
        <v>1812</v>
      </c>
      <c r="N160" s="50">
        <v>1812</v>
      </c>
      <c r="O160" s="50">
        <v>0</v>
      </c>
      <c r="P160" s="50">
        <v>0</v>
      </c>
      <c r="Q160" s="45">
        <f t="shared" ref="Q160:Q163" si="211">SUM(R160:T160)</f>
        <v>1812</v>
      </c>
      <c r="R160" s="50">
        <v>1812</v>
      </c>
      <c r="S160" s="50">
        <v>0</v>
      </c>
      <c r="T160" s="50">
        <v>0</v>
      </c>
    </row>
    <row r="161" spans="1:20" ht="34.5" hidden="1" x14ac:dyDescent="0.25">
      <c r="B161" s="47"/>
      <c r="C161" s="48" t="s">
        <v>272</v>
      </c>
      <c r="D161" s="49" t="s">
        <v>262</v>
      </c>
      <c r="E161" s="45">
        <f t="shared" si="208"/>
        <v>500</v>
      </c>
      <c r="F161" s="50">
        <v>500</v>
      </c>
      <c r="G161" s="50">
        <v>0</v>
      </c>
      <c r="H161" s="50">
        <v>0</v>
      </c>
      <c r="I161" s="45">
        <f t="shared" si="209"/>
        <v>500</v>
      </c>
      <c r="J161" s="50">
        <v>500</v>
      </c>
      <c r="K161" s="50">
        <v>0</v>
      </c>
      <c r="L161" s="50">
        <v>0</v>
      </c>
      <c r="M161" s="45">
        <f t="shared" si="210"/>
        <v>500</v>
      </c>
      <c r="N161" s="50">
        <v>500</v>
      </c>
      <c r="O161" s="50">
        <v>0</v>
      </c>
      <c r="P161" s="50">
        <v>0</v>
      </c>
      <c r="Q161" s="45">
        <f t="shared" si="211"/>
        <v>500</v>
      </c>
      <c r="R161" s="50">
        <v>500</v>
      </c>
      <c r="S161" s="50">
        <v>0</v>
      </c>
      <c r="T161" s="50">
        <v>0</v>
      </c>
    </row>
    <row r="162" spans="1:20" ht="17.25" hidden="1" x14ac:dyDescent="0.25">
      <c r="B162" s="47"/>
      <c r="C162" s="48" t="s">
        <v>273</v>
      </c>
      <c r="D162" s="49" t="s">
        <v>263</v>
      </c>
      <c r="E162" s="45">
        <f t="shared" si="208"/>
        <v>702</v>
      </c>
      <c r="F162" s="50">
        <v>702</v>
      </c>
      <c r="G162" s="50">
        <v>0</v>
      </c>
      <c r="H162" s="50">
        <v>0</v>
      </c>
      <c r="I162" s="45">
        <f t="shared" si="209"/>
        <v>702</v>
      </c>
      <c r="J162" s="50">
        <v>702</v>
      </c>
      <c r="K162" s="50">
        <v>0</v>
      </c>
      <c r="L162" s="50">
        <v>0</v>
      </c>
      <c r="M162" s="45">
        <f t="shared" si="210"/>
        <v>702</v>
      </c>
      <c r="N162" s="50">
        <v>702</v>
      </c>
      <c r="O162" s="50">
        <v>0</v>
      </c>
      <c r="P162" s="50">
        <v>0</v>
      </c>
      <c r="Q162" s="45">
        <f t="shared" si="211"/>
        <v>702</v>
      </c>
      <c r="R162" s="50">
        <v>702</v>
      </c>
      <c r="S162" s="50">
        <v>0</v>
      </c>
      <c r="T162" s="50">
        <v>0</v>
      </c>
    </row>
    <row r="163" spans="1:20" ht="34.5" hidden="1" x14ac:dyDescent="0.25">
      <c r="B163" s="47"/>
      <c r="C163" s="48" t="s">
        <v>274</v>
      </c>
      <c r="D163" s="49" t="s">
        <v>239</v>
      </c>
      <c r="E163" s="45">
        <f t="shared" si="208"/>
        <v>286</v>
      </c>
      <c r="F163" s="50">
        <v>286</v>
      </c>
      <c r="G163" s="50">
        <v>0</v>
      </c>
      <c r="H163" s="50">
        <v>0</v>
      </c>
      <c r="I163" s="45">
        <f t="shared" si="209"/>
        <v>286</v>
      </c>
      <c r="J163" s="50">
        <v>286</v>
      </c>
      <c r="K163" s="50">
        <v>0</v>
      </c>
      <c r="L163" s="50">
        <v>0</v>
      </c>
      <c r="M163" s="45">
        <f t="shared" si="210"/>
        <v>286</v>
      </c>
      <c r="N163" s="50">
        <v>286</v>
      </c>
      <c r="O163" s="50">
        <v>0</v>
      </c>
      <c r="P163" s="50">
        <v>0</v>
      </c>
      <c r="Q163" s="45">
        <f t="shared" si="211"/>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212">SUM(G165:G176)</f>
        <v>0</v>
      </c>
      <c r="H164" s="46">
        <f t="shared" si="212"/>
        <v>0</v>
      </c>
      <c r="I164" s="45">
        <f>SUM(J164:L164)</f>
        <v>8550</v>
      </c>
      <c r="J164" s="46">
        <f>SUM(J165:J176)</f>
        <v>8550</v>
      </c>
      <c r="K164" s="46">
        <f t="shared" ref="K164" si="213">SUM(K165:K176)</f>
        <v>0</v>
      </c>
      <c r="L164" s="46">
        <f t="shared" ref="L164" si="214">SUM(L165:L176)</f>
        <v>0</v>
      </c>
      <c r="M164" s="45">
        <f>SUM(N164:P164)</f>
        <v>9260</v>
      </c>
      <c r="N164" s="46">
        <f>SUM(N165:N176)</f>
        <v>9260</v>
      </c>
      <c r="O164" s="46">
        <f t="shared" ref="O164" si="215">SUM(O165:O176)</f>
        <v>0</v>
      </c>
      <c r="P164" s="46">
        <f t="shared" ref="P164" si="216">SUM(P165:P176)</f>
        <v>0</v>
      </c>
      <c r="Q164" s="45">
        <f>SUM(R164:T164)</f>
        <v>9960</v>
      </c>
      <c r="R164" s="46">
        <f>SUM(R165:R176)</f>
        <v>9960</v>
      </c>
      <c r="S164" s="46">
        <f t="shared" ref="S164" si="217">SUM(S165:S176)</f>
        <v>0</v>
      </c>
      <c r="T164" s="46">
        <f t="shared" ref="T164" si="218">SUM(T165:T176)</f>
        <v>0</v>
      </c>
    </row>
    <row r="165" spans="1:20" ht="34.5" hidden="1" x14ac:dyDescent="0.25">
      <c r="B165" s="47"/>
      <c r="C165" s="48" t="s">
        <v>289</v>
      </c>
      <c r="D165" s="49" t="s">
        <v>277</v>
      </c>
      <c r="E165" s="45">
        <f t="shared" ref="E165:E176" si="219">SUM(F165:H165)</f>
        <v>100</v>
      </c>
      <c r="F165" s="50">
        <v>100</v>
      </c>
      <c r="G165" s="50">
        <v>0</v>
      </c>
      <c r="H165" s="50">
        <v>0</v>
      </c>
      <c r="I165" s="45">
        <f t="shared" ref="I165:I176" si="220">SUM(J165:L165)</f>
        <v>130</v>
      </c>
      <c r="J165" s="50">
        <v>130</v>
      </c>
      <c r="K165" s="50">
        <v>0</v>
      </c>
      <c r="L165" s="50">
        <v>0</v>
      </c>
      <c r="M165" s="45">
        <f t="shared" ref="M165:M176" si="221">SUM(N165:P165)</f>
        <v>160</v>
      </c>
      <c r="N165" s="50">
        <v>160</v>
      </c>
      <c r="O165" s="50">
        <v>0</v>
      </c>
      <c r="P165" s="50">
        <v>0</v>
      </c>
      <c r="Q165" s="45">
        <f t="shared" ref="Q165:Q176" si="222">SUM(R165:T165)</f>
        <v>200</v>
      </c>
      <c r="R165" s="50">
        <v>200</v>
      </c>
      <c r="S165" s="50">
        <v>0</v>
      </c>
      <c r="T165" s="50">
        <v>0</v>
      </c>
    </row>
    <row r="166" spans="1:20" ht="51.75" hidden="1" x14ac:dyDescent="0.25">
      <c r="B166" s="47"/>
      <c r="C166" s="48" t="s">
        <v>290</v>
      </c>
      <c r="D166" s="49" t="s">
        <v>278</v>
      </c>
      <c r="E166" s="45">
        <f t="shared" si="219"/>
        <v>280</v>
      </c>
      <c r="F166" s="50">
        <v>280</v>
      </c>
      <c r="G166" s="50">
        <v>0</v>
      </c>
      <c r="H166" s="50">
        <v>0</v>
      </c>
      <c r="I166" s="45">
        <f t="shared" si="220"/>
        <v>400</v>
      </c>
      <c r="J166" s="50">
        <v>400</v>
      </c>
      <c r="K166" s="50">
        <v>0</v>
      </c>
      <c r="L166" s="50">
        <v>0</v>
      </c>
      <c r="M166" s="45">
        <f t="shared" si="221"/>
        <v>500</v>
      </c>
      <c r="N166" s="50">
        <v>500</v>
      </c>
      <c r="O166" s="50">
        <v>0</v>
      </c>
      <c r="P166" s="50">
        <v>0</v>
      </c>
      <c r="Q166" s="45">
        <f t="shared" si="222"/>
        <v>600</v>
      </c>
      <c r="R166" s="50">
        <v>600</v>
      </c>
      <c r="S166" s="50">
        <v>0</v>
      </c>
      <c r="T166" s="50">
        <v>0</v>
      </c>
    </row>
    <row r="167" spans="1:20" ht="51.75" hidden="1" x14ac:dyDescent="0.25">
      <c r="B167" s="47"/>
      <c r="C167" s="48" t="s">
        <v>291</v>
      </c>
      <c r="D167" s="49" t="s">
        <v>279</v>
      </c>
      <c r="E167" s="45">
        <f t="shared" si="219"/>
        <v>200</v>
      </c>
      <c r="F167" s="50">
        <v>200</v>
      </c>
      <c r="G167" s="50">
        <v>0</v>
      </c>
      <c r="H167" s="50">
        <v>0</v>
      </c>
      <c r="I167" s="45">
        <f t="shared" si="220"/>
        <v>300</v>
      </c>
      <c r="J167" s="50">
        <v>300</v>
      </c>
      <c r="K167" s="50">
        <v>0</v>
      </c>
      <c r="L167" s="50">
        <v>0</v>
      </c>
      <c r="M167" s="45">
        <f t="shared" si="221"/>
        <v>400</v>
      </c>
      <c r="N167" s="50">
        <v>400</v>
      </c>
      <c r="O167" s="50">
        <v>0</v>
      </c>
      <c r="P167" s="50">
        <v>0</v>
      </c>
      <c r="Q167" s="45">
        <f t="shared" si="222"/>
        <v>500</v>
      </c>
      <c r="R167" s="50">
        <v>500</v>
      </c>
      <c r="S167" s="50">
        <v>0</v>
      </c>
      <c r="T167" s="50">
        <v>0</v>
      </c>
    </row>
    <row r="168" spans="1:20" ht="34.5" hidden="1" x14ac:dyDescent="0.25">
      <c r="B168" s="47"/>
      <c r="C168" s="48" t="s">
        <v>292</v>
      </c>
      <c r="D168" s="49" t="s">
        <v>280</v>
      </c>
      <c r="E168" s="45">
        <f t="shared" si="219"/>
        <v>4000</v>
      </c>
      <c r="F168" s="50">
        <v>4000</v>
      </c>
      <c r="G168" s="50">
        <v>0</v>
      </c>
      <c r="H168" s="50">
        <v>0</v>
      </c>
      <c r="I168" s="45">
        <f t="shared" si="220"/>
        <v>4300</v>
      </c>
      <c r="J168" s="50">
        <v>4300</v>
      </c>
      <c r="K168" s="50">
        <v>0</v>
      </c>
      <c r="L168" s="50">
        <v>0</v>
      </c>
      <c r="M168" s="45">
        <f t="shared" si="221"/>
        <v>4600</v>
      </c>
      <c r="N168" s="50">
        <v>4600</v>
      </c>
      <c r="O168" s="50">
        <v>0</v>
      </c>
      <c r="P168" s="50">
        <v>0</v>
      </c>
      <c r="Q168" s="45">
        <f t="shared" si="222"/>
        <v>4900</v>
      </c>
      <c r="R168" s="50">
        <v>4900</v>
      </c>
      <c r="S168" s="50">
        <v>0</v>
      </c>
      <c r="T168" s="50">
        <v>0</v>
      </c>
    </row>
    <row r="169" spans="1:20" ht="34.5" hidden="1" x14ac:dyDescent="0.25">
      <c r="B169" s="47"/>
      <c r="C169" s="48" t="s">
        <v>293</v>
      </c>
      <c r="D169" s="49" t="s">
        <v>281</v>
      </c>
      <c r="E169" s="45">
        <f t="shared" si="219"/>
        <v>350</v>
      </c>
      <c r="F169" s="50">
        <v>350</v>
      </c>
      <c r="G169" s="50">
        <v>0</v>
      </c>
      <c r="H169" s="50">
        <v>0</v>
      </c>
      <c r="I169" s="45">
        <f t="shared" si="220"/>
        <v>370</v>
      </c>
      <c r="J169" s="50">
        <v>370</v>
      </c>
      <c r="K169" s="50">
        <v>0</v>
      </c>
      <c r="L169" s="50">
        <v>0</v>
      </c>
      <c r="M169" s="45">
        <f t="shared" si="221"/>
        <v>390</v>
      </c>
      <c r="N169" s="50">
        <v>390</v>
      </c>
      <c r="O169" s="50">
        <v>0</v>
      </c>
      <c r="P169" s="50">
        <v>0</v>
      </c>
      <c r="Q169" s="45">
        <f t="shared" si="222"/>
        <v>410</v>
      </c>
      <c r="R169" s="50">
        <v>410</v>
      </c>
      <c r="S169" s="50">
        <v>0</v>
      </c>
      <c r="T169" s="50">
        <v>0</v>
      </c>
    </row>
    <row r="170" spans="1:20" ht="34.5" hidden="1" x14ac:dyDescent="0.25">
      <c r="B170" s="47"/>
      <c r="C170" s="48" t="s">
        <v>294</v>
      </c>
      <c r="D170" s="49" t="s">
        <v>282</v>
      </c>
      <c r="E170" s="45">
        <f t="shared" si="219"/>
        <v>65</v>
      </c>
      <c r="F170" s="50">
        <v>65</v>
      </c>
      <c r="G170" s="50">
        <v>0</v>
      </c>
      <c r="H170" s="50">
        <v>0</v>
      </c>
      <c r="I170" s="45">
        <f t="shared" si="220"/>
        <v>70</v>
      </c>
      <c r="J170" s="50">
        <v>70</v>
      </c>
      <c r="K170" s="50">
        <v>0</v>
      </c>
      <c r="L170" s="50">
        <v>0</v>
      </c>
      <c r="M170" s="45">
        <f t="shared" si="221"/>
        <v>73</v>
      </c>
      <c r="N170" s="50">
        <v>73</v>
      </c>
      <c r="O170" s="50">
        <v>0</v>
      </c>
      <c r="P170" s="50">
        <v>0</v>
      </c>
      <c r="Q170" s="45">
        <f t="shared" si="222"/>
        <v>84</v>
      </c>
      <c r="R170" s="50">
        <v>84</v>
      </c>
      <c r="S170" s="50">
        <v>0</v>
      </c>
      <c r="T170" s="50">
        <v>0</v>
      </c>
    </row>
    <row r="171" spans="1:20" ht="51.75" hidden="1" x14ac:dyDescent="0.25">
      <c r="B171" s="47"/>
      <c r="C171" s="48" t="s">
        <v>295</v>
      </c>
      <c r="D171" s="49" t="s">
        <v>283</v>
      </c>
      <c r="E171" s="45">
        <f t="shared" si="219"/>
        <v>55</v>
      </c>
      <c r="F171" s="50">
        <v>55</v>
      </c>
      <c r="G171" s="50">
        <v>0</v>
      </c>
      <c r="H171" s="50">
        <v>0</v>
      </c>
      <c r="I171" s="45">
        <f t="shared" si="220"/>
        <v>56</v>
      </c>
      <c r="J171" s="50">
        <v>56</v>
      </c>
      <c r="K171" s="50">
        <v>0</v>
      </c>
      <c r="L171" s="50">
        <v>0</v>
      </c>
      <c r="M171" s="45">
        <f t="shared" si="221"/>
        <v>60</v>
      </c>
      <c r="N171" s="50">
        <v>60</v>
      </c>
      <c r="O171" s="50">
        <v>0</v>
      </c>
      <c r="P171" s="50">
        <v>0</v>
      </c>
      <c r="Q171" s="45">
        <f t="shared" si="222"/>
        <v>74</v>
      </c>
      <c r="R171" s="50">
        <v>74</v>
      </c>
      <c r="S171" s="50">
        <v>0</v>
      </c>
      <c r="T171" s="50">
        <v>0</v>
      </c>
    </row>
    <row r="172" spans="1:20" ht="34.5" hidden="1" x14ac:dyDescent="0.25">
      <c r="B172" s="47"/>
      <c r="C172" s="48" t="s">
        <v>296</v>
      </c>
      <c r="D172" s="49" t="s">
        <v>284</v>
      </c>
      <c r="E172" s="45">
        <f t="shared" si="219"/>
        <v>370</v>
      </c>
      <c r="F172" s="50">
        <v>370</v>
      </c>
      <c r="G172" s="50">
        <v>0</v>
      </c>
      <c r="H172" s="50">
        <v>0</v>
      </c>
      <c r="I172" s="45">
        <f t="shared" si="220"/>
        <v>380</v>
      </c>
      <c r="J172" s="50">
        <v>380</v>
      </c>
      <c r="K172" s="50">
        <v>0</v>
      </c>
      <c r="L172" s="50">
        <v>0</v>
      </c>
      <c r="M172" s="45">
        <f t="shared" si="221"/>
        <v>390</v>
      </c>
      <c r="N172" s="50">
        <v>390</v>
      </c>
      <c r="O172" s="50">
        <v>0</v>
      </c>
      <c r="P172" s="50">
        <v>0</v>
      </c>
      <c r="Q172" s="45">
        <f t="shared" si="222"/>
        <v>400</v>
      </c>
      <c r="R172" s="50">
        <v>400</v>
      </c>
      <c r="S172" s="50">
        <v>0</v>
      </c>
      <c r="T172" s="50">
        <v>0</v>
      </c>
    </row>
    <row r="173" spans="1:20" ht="51.75" hidden="1" x14ac:dyDescent="0.25">
      <c r="B173" s="47"/>
      <c r="C173" s="48" t="s">
        <v>297</v>
      </c>
      <c r="D173" s="49" t="s">
        <v>285</v>
      </c>
      <c r="E173" s="45">
        <f t="shared" si="219"/>
        <v>540</v>
      </c>
      <c r="F173" s="50">
        <v>540</v>
      </c>
      <c r="G173" s="50">
        <v>0</v>
      </c>
      <c r="H173" s="50">
        <v>0</v>
      </c>
      <c r="I173" s="45">
        <f t="shared" si="220"/>
        <v>560</v>
      </c>
      <c r="J173" s="50">
        <v>560</v>
      </c>
      <c r="K173" s="50">
        <v>0</v>
      </c>
      <c r="L173" s="50">
        <v>0</v>
      </c>
      <c r="M173" s="45">
        <f t="shared" si="221"/>
        <v>585</v>
      </c>
      <c r="N173" s="50">
        <v>585</v>
      </c>
      <c r="O173" s="50">
        <v>0</v>
      </c>
      <c r="P173" s="50">
        <v>0</v>
      </c>
      <c r="Q173" s="45">
        <f t="shared" si="222"/>
        <v>600</v>
      </c>
      <c r="R173" s="50">
        <v>600</v>
      </c>
      <c r="S173" s="50">
        <v>0</v>
      </c>
      <c r="T173" s="50">
        <v>0</v>
      </c>
    </row>
    <row r="174" spans="1:20" ht="34.5" hidden="1" x14ac:dyDescent="0.25">
      <c r="B174" s="47"/>
      <c r="C174" s="48" t="s">
        <v>298</v>
      </c>
      <c r="D174" s="49" t="s">
        <v>286</v>
      </c>
      <c r="E174" s="45">
        <f t="shared" si="219"/>
        <v>230</v>
      </c>
      <c r="F174" s="50">
        <v>230</v>
      </c>
      <c r="G174" s="50">
        <v>0</v>
      </c>
      <c r="H174" s="50">
        <v>0</v>
      </c>
      <c r="I174" s="45">
        <f t="shared" si="220"/>
        <v>240</v>
      </c>
      <c r="J174" s="50">
        <v>240</v>
      </c>
      <c r="K174" s="50">
        <v>0</v>
      </c>
      <c r="L174" s="50">
        <v>0</v>
      </c>
      <c r="M174" s="45">
        <f t="shared" si="221"/>
        <v>250</v>
      </c>
      <c r="N174" s="50">
        <v>250</v>
      </c>
      <c r="O174" s="50">
        <v>0</v>
      </c>
      <c r="P174" s="50">
        <v>0</v>
      </c>
      <c r="Q174" s="45">
        <f t="shared" si="222"/>
        <v>280</v>
      </c>
      <c r="R174" s="50">
        <v>280</v>
      </c>
      <c r="S174" s="50">
        <v>0</v>
      </c>
      <c r="T174" s="50">
        <v>0</v>
      </c>
    </row>
    <row r="175" spans="1:20" ht="34.5" hidden="1" x14ac:dyDescent="0.25">
      <c r="B175" s="47"/>
      <c r="C175" s="48" t="s">
        <v>299</v>
      </c>
      <c r="D175" s="49" t="s">
        <v>287</v>
      </c>
      <c r="E175" s="45">
        <f t="shared" si="219"/>
        <v>1458</v>
      </c>
      <c r="F175" s="50">
        <v>1458</v>
      </c>
      <c r="G175" s="50">
        <v>0</v>
      </c>
      <c r="H175" s="50">
        <v>0</v>
      </c>
      <c r="I175" s="45">
        <f t="shared" si="220"/>
        <v>1492</v>
      </c>
      <c r="J175" s="50">
        <v>1492</v>
      </c>
      <c r="K175" s="50">
        <v>0</v>
      </c>
      <c r="L175" s="50">
        <v>0</v>
      </c>
      <c r="M175" s="45">
        <f t="shared" si="221"/>
        <v>1600</v>
      </c>
      <c r="N175" s="50">
        <v>1600</v>
      </c>
      <c r="O175" s="50">
        <v>0</v>
      </c>
      <c r="P175" s="50">
        <v>0</v>
      </c>
      <c r="Q175" s="45">
        <f t="shared" si="222"/>
        <v>1660</v>
      </c>
      <c r="R175" s="50">
        <v>1660</v>
      </c>
      <c r="S175" s="50">
        <v>0</v>
      </c>
      <c r="T175" s="50">
        <v>0</v>
      </c>
    </row>
    <row r="176" spans="1:20" s="12" customFormat="1" ht="34.5" hidden="1" x14ac:dyDescent="0.25">
      <c r="A176" s="11"/>
      <c r="B176" s="47"/>
      <c r="C176" s="48" t="s">
        <v>300</v>
      </c>
      <c r="D176" s="49" t="s">
        <v>288</v>
      </c>
      <c r="E176" s="45">
        <f t="shared" si="219"/>
        <v>252</v>
      </c>
      <c r="F176" s="50">
        <v>252</v>
      </c>
      <c r="G176" s="50">
        <v>0</v>
      </c>
      <c r="H176" s="50">
        <v>0</v>
      </c>
      <c r="I176" s="45">
        <f t="shared" si="220"/>
        <v>252</v>
      </c>
      <c r="J176" s="50">
        <v>252</v>
      </c>
      <c r="K176" s="50">
        <v>0</v>
      </c>
      <c r="L176" s="50">
        <v>0</v>
      </c>
      <c r="M176" s="45">
        <f t="shared" si="221"/>
        <v>252</v>
      </c>
      <c r="N176" s="50">
        <v>252</v>
      </c>
      <c r="O176" s="50">
        <v>0</v>
      </c>
      <c r="P176" s="50">
        <v>0</v>
      </c>
      <c r="Q176" s="45">
        <f t="shared" si="222"/>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223">SUM(G178:G183)</f>
        <v>0</v>
      </c>
      <c r="H177" s="46">
        <f t="shared" si="223"/>
        <v>0</v>
      </c>
      <c r="I177" s="45">
        <f>SUM(J177:L177)</f>
        <v>34850</v>
      </c>
      <c r="J177" s="46">
        <f>SUM(J178:J183)</f>
        <v>34850</v>
      </c>
      <c r="K177" s="46">
        <f t="shared" ref="K177" si="224">SUM(K178:K183)</f>
        <v>0</v>
      </c>
      <c r="L177" s="46">
        <f t="shared" ref="L177" si="225">SUM(L178:L183)</f>
        <v>0</v>
      </c>
      <c r="M177" s="45">
        <f>SUM(N177:P177)</f>
        <v>35290</v>
      </c>
      <c r="N177" s="46">
        <f>SUM(N178:N183)</f>
        <v>35290</v>
      </c>
      <c r="O177" s="46">
        <f t="shared" ref="O177" si="226">SUM(O178:O183)</f>
        <v>0</v>
      </c>
      <c r="P177" s="46">
        <f t="shared" ref="P177" si="227">SUM(P178:P183)</f>
        <v>0</v>
      </c>
      <c r="Q177" s="45">
        <f>SUM(R177:T177)</f>
        <v>35790</v>
      </c>
      <c r="R177" s="46">
        <f>SUM(R178:R183)</f>
        <v>35790</v>
      </c>
      <c r="S177" s="46">
        <f t="shared" ref="S177" si="228">SUM(S178:S183)</f>
        <v>0</v>
      </c>
      <c r="T177" s="46">
        <f t="shared" ref="T177" si="229">SUM(T178:T183)</f>
        <v>0</v>
      </c>
    </row>
    <row r="178" spans="1:20" ht="34.5" hidden="1" x14ac:dyDescent="0.25">
      <c r="B178" s="47"/>
      <c r="C178" s="48" t="s">
        <v>314</v>
      </c>
      <c r="D178" s="49" t="s">
        <v>302</v>
      </c>
      <c r="E178" s="45">
        <f t="shared" ref="E178:E183" si="230">SUM(F178:H178)</f>
        <v>724.6</v>
      </c>
      <c r="F178" s="50">
        <v>724.6</v>
      </c>
      <c r="G178" s="50">
        <v>0</v>
      </c>
      <c r="H178" s="50">
        <v>0</v>
      </c>
      <c r="I178" s="45">
        <f t="shared" ref="I178:I183" si="231">SUM(J178:L178)</f>
        <v>724.6</v>
      </c>
      <c r="J178" s="50">
        <v>724.6</v>
      </c>
      <c r="K178" s="50">
        <v>0</v>
      </c>
      <c r="L178" s="50">
        <v>0</v>
      </c>
      <c r="M178" s="45">
        <f t="shared" ref="M178:M183" si="232">SUM(N178:P178)</f>
        <v>724.6</v>
      </c>
      <c r="N178" s="50">
        <v>724.6</v>
      </c>
      <c r="O178" s="50">
        <v>0</v>
      </c>
      <c r="P178" s="50">
        <v>0</v>
      </c>
      <c r="Q178" s="45">
        <f t="shared" ref="Q178:Q183" si="233">SUM(R178:T178)</f>
        <v>724.6</v>
      </c>
      <c r="R178" s="50">
        <v>724.6</v>
      </c>
      <c r="S178" s="50">
        <v>0</v>
      </c>
      <c r="T178" s="50">
        <v>0</v>
      </c>
    </row>
    <row r="179" spans="1:20" ht="17.25" hidden="1" x14ac:dyDescent="0.25">
      <c r="B179" s="47"/>
      <c r="C179" s="48" t="s">
        <v>315</v>
      </c>
      <c r="D179" s="49" t="s">
        <v>303</v>
      </c>
      <c r="E179" s="45">
        <f t="shared" si="230"/>
        <v>8923.2000000000007</v>
      </c>
      <c r="F179" s="50">
        <v>8923.2000000000007</v>
      </c>
      <c r="G179" s="50">
        <v>0</v>
      </c>
      <c r="H179" s="50">
        <v>0</v>
      </c>
      <c r="I179" s="45">
        <f t="shared" si="231"/>
        <v>9423.2000000000007</v>
      </c>
      <c r="J179" s="50">
        <v>9423.2000000000007</v>
      </c>
      <c r="K179" s="50">
        <v>0</v>
      </c>
      <c r="L179" s="50">
        <v>0</v>
      </c>
      <c r="M179" s="45">
        <f t="shared" si="232"/>
        <v>9723.2000000000007</v>
      </c>
      <c r="N179" s="50">
        <v>9723.2000000000007</v>
      </c>
      <c r="O179" s="50">
        <v>0</v>
      </c>
      <c r="P179" s="50">
        <v>0</v>
      </c>
      <c r="Q179" s="45">
        <f t="shared" si="233"/>
        <v>10023.200000000001</v>
      </c>
      <c r="R179" s="50">
        <v>10023.200000000001</v>
      </c>
      <c r="S179" s="50">
        <v>0</v>
      </c>
      <c r="T179" s="50">
        <v>0</v>
      </c>
    </row>
    <row r="180" spans="1:20" ht="86.25" hidden="1" x14ac:dyDescent="0.25">
      <c r="B180" s="47"/>
      <c r="C180" s="48" t="s">
        <v>316</v>
      </c>
      <c r="D180" s="49" t="s">
        <v>304</v>
      </c>
      <c r="E180" s="45">
        <f t="shared" si="230"/>
        <v>444.2</v>
      </c>
      <c r="F180" s="50">
        <v>444.2</v>
      </c>
      <c r="G180" s="50">
        <v>0</v>
      </c>
      <c r="H180" s="50">
        <v>0</v>
      </c>
      <c r="I180" s="45">
        <f t="shared" si="231"/>
        <v>444.2</v>
      </c>
      <c r="J180" s="50">
        <v>444.2</v>
      </c>
      <c r="K180" s="50">
        <v>0</v>
      </c>
      <c r="L180" s="50">
        <v>0</v>
      </c>
      <c r="M180" s="45">
        <f t="shared" si="232"/>
        <v>444.2</v>
      </c>
      <c r="N180" s="50">
        <v>444.2</v>
      </c>
      <c r="O180" s="50">
        <v>0</v>
      </c>
      <c r="P180" s="50">
        <v>0</v>
      </c>
      <c r="Q180" s="45">
        <f t="shared" si="233"/>
        <v>444.2</v>
      </c>
      <c r="R180" s="50">
        <v>444.2</v>
      </c>
      <c r="S180" s="50">
        <v>0</v>
      </c>
      <c r="T180" s="50">
        <v>0</v>
      </c>
    </row>
    <row r="181" spans="1:20" s="12" customFormat="1" ht="69" hidden="1" x14ac:dyDescent="0.25">
      <c r="A181" s="11"/>
      <c r="B181" s="47"/>
      <c r="C181" s="48" t="s">
        <v>317</v>
      </c>
      <c r="D181" s="49" t="s">
        <v>305</v>
      </c>
      <c r="E181" s="45">
        <f t="shared" si="230"/>
        <v>400</v>
      </c>
      <c r="F181" s="50">
        <v>400</v>
      </c>
      <c r="G181" s="50">
        <v>0</v>
      </c>
      <c r="H181" s="50">
        <v>0</v>
      </c>
      <c r="I181" s="45">
        <f t="shared" si="231"/>
        <v>400</v>
      </c>
      <c r="J181" s="50">
        <v>400</v>
      </c>
      <c r="K181" s="50">
        <v>0</v>
      </c>
      <c r="L181" s="50">
        <v>0</v>
      </c>
      <c r="M181" s="45">
        <f t="shared" si="232"/>
        <v>400</v>
      </c>
      <c r="N181" s="50">
        <v>400</v>
      </c>
      <c r="O181" s="50">
        <v>0</v>
      </c>
      <c r="P181" s="50">
        <v>0</v>
      </c>
      <c r="Q181" s="45">
        <f t="shared" si="233"/>
        <v>400</v>
      </c>
      <c r="R181" s="50">
        <v>400</v>
      </c>
      <c r="S181" s="50">
        <v>0</v>
      </c>
      <c r="T181" s="50">
        <v>0</v>
      </c>
    </row>
    <row r="182" spans="1:20" ht="51.75" hidden="1" x14ac:dyDescent="0.25">
      <c r="B182" s="47"/>
      <c r="C182" s="48" t="s">
        <v>318</v>
      </c>
      <c r="D182" s="49" t="s">
        <v>306</v>
      </c>
      <c r="E182" s="45">
        <f t="shared" si="230"/>
        <v>8</v>
      </c>
      <c r="F182" s="50">
        <v>8</v>
      </c>
      <c r="G182" s="50">
        <v>0</v>
      </c>
      <c r="H182" s="50">
        <v>0</v>
      </c>
      <c r="I182" s="45">
        <f t="shared" si="231"/>
        <v>8</v>
      </c>
      <c r="J182" s="50">
        <v>8</v>
      </c>
      <c r="K182" s="50">
        <v>0</v>
      </c>
      <c r="L182" s="50">
        <v>0</v>
      </c>
      <c r="M182" s="45">
        <f t="shared" si="232"/>
        <v>8</v>
      </c>
      <c r="N182" s="50">
        <v>8</v>
      </c>
      <c r="O182" s="50">
        <v>0</v>
      </c>
      <c r="P182" s="50">
        <v>0</v>
      </c>
      <c r="Q182" s="45">
        <f t="shared" si="233"/>
        <v>8</v>
      </c>
      <c r="R182" s="50">
        <v>8</v>
      </c>
      <c r="S182" s="50">
        <v>0</v>
      </c>
      <c r="T182" s="50">
        <v>0</v>
      </c>
    </row>
    <row r="183" spans="1:20" s="12" customFormat="1" ht="17.25" hidden="1" x14ac:dyDescent="0.25">
      <c r="A183" s="11"/>
      <c r="B183" s="47"/>
      <c r="C183" s="48" t="s">
        <v>319</v>
      </c>
      <c r="D183" s="49" t="s">
        <v>307</v>
      </c>
      <c r="E183" s="45">
        <f t="shared" si="230"/>
        <v>23800</v>
      </c>
      <c r="F183" s="50">
        <v>23800</v>
      </c>
      <c r="G183" s="50">
        <v>0</v>
      </c>
      <c r="H183" s="50">
        <v>0</v>
      </c>
      <c r="I183" s="45">
        <f t="shared" si="231"/>
        <v>23850</v>
      </c>
      <c r="J183" s="50">
        <v>23850</v>
      </c>
      <c r="K183" s="50">
        <v>0</v>
      </c>
      <c r="L183" s="50">
        <v>0</v>
      </c>
      <c r="M183" s="45">
        <f t="shared" si="232"/>
        <v>23990</v>
      </c>
      <c r="N183" s="50">
        <v>23990</v>
      </c>
      <c r="O183" s="50">
        <v>0</v>
      </c>
      <c r="P183" s="50">
        <v>0</v>
      </c>
      <c r="Q183" s="45">
        <f t="shared" si="233"/>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234">SUM(G185:G188)</f>
        <v>0</v>
      </c>
      <c r="H184" s="46">
        <f t="shared" si="234"/>
        <v>0</v>
      </c>
      <c r="I184" s="45">
        <f>SUM(J184:L184)</f>
        <v>27000</v>
      </c>
      <c r="J184" s="46">
        <f>SUM(J185:J188)</f>
        <v>27000</v>
      </c>
      <c r="K184" s="46">
        <f t="shared" ref="K184" si="235">SUM(K185:K188)</f>
        <v>0</v>
      </c>
      <c r="L184" s="46">
        <f t="shared" ref="L184" si="236">SUM(L185:L188)</f>
        <v>0</v>
      </c>
      <c r="M184" s="45">
        <f>SUM(N184:P184)</f>
        <v>27500</v>
      </c>
      <c r="N184" s="46">
        <f>SUM(N185:N188)</f>
        <v>27500</v>
      </c>
      <c r="O184" s="46">
        <f t="shared" ref="O184" si="237">SUM(O185:O188)</f>
        <v>0</v>
      </c>
      <c r="P184" s="46">
        <f t="shared" ref="P184" si="238">SUM(P185:P188)</f>
        <v>0</v>
      </c>
      <c r="Q184" s="45">
        <f>SUM(R184:T184)</f>
        <v>28000</v>
      </c>
      <c r="R184" s="46">
        <f>SUM(R185:R188)</f>
        <v>28000</v>
      </c>
      <c r="S184" s="46">
        <f t="shared" ref="S184" si="239">SUM(S185:S188)</f>
        <v>0</v>
      </c>
      <c r="T184" s="46">
        <f t="shared" ref="T184" si="240">SUM(T185:T188)</f>
        <v>0</v>
      </c>
    </row>
    <row r="185" spans="1:20" s="12" customFormat="1" ht="86.25" hidden="1" x14ac:dyDescent="0.25">
      <c r="A185" s="19"/>
      <c r="B185" s="47"/>
      <c r="C185" s="48" t="s">
        <v>320</v>
      </c>
      <c r="D185" s="49" t="s">
        <v>310</v>
      </c>
      <c r="E185" s="45">
        <f t="shared" ref="E185:E193" si="241">SUM(F185:H185)</f>
        <v>20265.2</v>
      </c>
      <c r="F185" s="50">
        <v>20265.2</v>
      </c>
      <c r="G185" s="50">
        <v>0</v>
      </c>
      <c r="H185" s="50">
        <v>0</v>
      </c>
      <c r="I185" s="45">
        <f t="shared" ref="I185:I188" si="242">SUM(J185:L185)</f>
        <v>20765.2</v>
      </c>
      <c r="J185" s="50">
        <v>20765.2</v>
      </c>
      <c r="K185" s="50">
        <v>0</v>
      </c>
      <c r="L185" s="50">
        <v>0</v>
      </c>
      <c r="M185" s="45">
        <f t="shared" ref="M185:M188" si="243">SUM(N185:P185)</f>
        <v>21265.200000000001</v>
      </c>
      <c r="N185" s="50">
        <v>21265.200000000001</v>
      </c>
      <c r="O185" s="50">
        <v>0</v>
      </c>
      <c r="P185" s="50">
        <v>0</v>
      </c>
      <c r="Q185" s="45">
        <f t="shared" ref="Q185:Q188" si="244">SUM(R185:T185)</f>
        <v>21765.200000000001</v>
      </c>
      <c r="R185" s="50">
        <v>21765.200000000001</v>
      </c>
      <c r="S185" s="50">
        <v>0</v>
      </c>
      <c r="T185" s="50">
        <v>0</v>
      </c>
    </row>
    <row r="186" spans="1:20" s="12" customFormat="1" ht="34.5" hidden="1" x14ac:dyDescent="0.25">
      <c r="A186" s="19"/>
      <c r="B186" s="47"/>
      <c r="C186" s="48" t="s">
        <v>321</v>
      </c>
      <c r="D186" s="49" t="s">
        <v>311</v>
      </c>
      <c r="E186" s="45">
        <f t="shared" si="241"/>
        <v>3675.6</v>
      </c>
      <c r="F186" s="50">
        <v>3675.6</v>
      </c>
      <c r="G186" s="50">
        <v>0</v>
      </c>
      <c r="H186" s="50">
        <v>0</v>
      </c>
      <c r="I186" s="45">
        <f t="shared" si="242"/>
        <v>3675.6</v>
      </c>
      <c r="J186" s="50">
        <v>3675.6</v>
      </c>
      <c r="K186" s="50">
        <v>0</v>
      </c>
      <c r="L186" s="50">
        <v>0</v>
      </c>
      <c r="M186" s="45">
        <f t="shared" si="243"/>
        <v>3675.6</v>
      </c>
      <c r="N186" s="50">
        <v>3675.6</v>
      </c>
      <c r="O186" s="50">
        <v>0</v>
      </c>
      <c r="P186" s="50">
        <v>0</v>
      </c>
      <c r="Q186" s="45">
        <f t="shared" si="244"/>
        <v>3675.6</v>
      </c>
      <c r="R186" s="50">
        <v>3675.6</v>
      </c>
      <c r="S186" s="50">
        <v>0</v>
      </c>
      <c r="T186" s="50">
        <v>0</v>
      </c>
    </row>
    <row r="187" spans="1:20" s="12" customFormat="1" ht="34.5" hidden="1" x14ac:dyDescent="0.25">
      <c r="A187" s="19"/>
      <c r="B187" s="47"/>
      <c r="C187" s="48" t="s">
        <v>322</v>
      </c>
      <c r="D187" s="49" t="s">
        <v>312</v>
      </c>
      <c r="E187" s="45">
        <f t="shared" si="241"/>
        <v>213.2</v>
      </c>
      <c r="F187" s="50">
        <v>213.2</v>
      </c>
      <c r="G187" s="50">
        <v>0</v>
      </c>
      <c r="H187" s="50">
        <v>0</v>
      </c>
      <c r="I187" s="45">
        <f t="shared" si="242"/>
        <v>213.2</v>
      </c>
      <c r="J187" s="50">
        <v>213.2</v>
      </c>
      <c r="K187" s="50">
        <v>0</v>
      </c>
      <c r="L187" s="50">
        <v>0</v>
      </c>
      <c r="M187" s="45">
        <f t="shared" si="243"/>
        <v>213.2</v>
      </c>
      <c r="N187" s="50">
        <v>213.2</v>
      </c>
      <c r="O187" s="50">
        <v>0</v>
      </c>
      <c r="P187" s="50">
        <v>0</v>
      </c>
      <c r="Q187" s="45">
        <f t="shared" si="244"/>
        <v>213.2</v>
      </c>
      <c r="R187" s="50">
        <v>213.2</v>
      </c>
      <c r="S187" s="50">
        <v>0</v>
      </c>
      <c r="T187" s="50">
        <v>0</v>
      </c>
    </row>
    <row r="188" spans="1:20" s="12" customFormat="1" ht="51.75" hidden="1" x14ac:dyDescent="0.25">
      <c r="A188" s="19"/>
      <c r="B188" s="47"/>
      <c r="C188" s="48" t="s">
        <v>323</v>
      </c>
      <c r="D188" s="49" t="s">
        <v>313</v>
      </c>
      <c r="E188" s="45">
        <f t="shared" si="241"/>
        <v>2346</v>
      </c>
      <c r="F188" s="50">
        <v>2346</v>
      </c>
      <c r="G188" s="50">
        <v>0</v>
      </c>
      <c r="H188" s="50">
        <v>0</v>
      </c>
      <c r="I188" s="45">
        <f t="shared" si="242"/>
        <v>2346</v>
      </c>
      <c r="J188" s="50">
        <v>2346</v>
      </c>
      <c r="K188" s="50">
        <v>0</v>
      </c>
      <c r="L188" s="50">
        <v>0</v>
      </c>
      <c r="M188" s="45">
        <f t="shared" si="243"/>
        <v>2346</v>
      </c>
      <c r="N188" s="50">
        <v>2346</v>
      </c>
      <c r="O188" s="50">
        <v>0</v>
      </c>
      <c r="P188" s="50">
        <v>0</v>
      </c>
      <c r="Q188" s="45">
        <f t="shared" si="244"/>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 si="245">SUM(G190:G193)</f>
        <v>0</v>
      </c>
      <c r="H189" s="46">
        <f t="shared" ref="H189" si="246">SUM(H190:H193)</f>
        <v>0</v>
      </c>
      <c r="I189" s="45">
        <f>SUM(J189:L189)</f>
        <v>20000</v>
      </c>
      <c r="J189" s="46">
        <f>SUM(J190:J193)</f>
        <v>20000</v>
      </c>
      <c r="K189" s="46">
        <f t="shared" ref="K189" si="247">SUM(K190:K193)</f>
        <v>0</v>
      </c>
      <c r="L189" s="46">
        <f t="shared" ref="L189" si="248">SUM(L190:L193)</f>
        <v>0</v>
      </c>
      <c r="M189" s="45">
        <f>SUM(N189:P189)</f>
        <v>20000</v>
      </c>
      <c r="N189" s="46">
        <f>SUM(N190:N193)</f>
        <v>20000</v>
      </c>
      <c r="O189" s="46">
        <f t="shared" ref="O189" si="249">SUM(O190:O193)</f>
        <v>0</v>
      </c>
      <c r="P189" s="46">
        <f t="shared" ref="P189" si="250">SUM(P190:P193)</f>
        <v>0</v>
      </c>
      <c r="Q189" s="45">
        <f>SUM(R189:T189)</f>
        <v>20000</v>
      </c>
      <c r="R189" s="46">
        <f>SUM(R190:R193)</f>
        <v>20000</v>
      </c>
      <c r="S189" s="46">
        <f t="shared" ref="S189" si="251">SUM(S190:S193)</f>
        <v>0</v>
      </c>
      <c r="T189" s="46">
        <f t="shared" ref="T189" si="252">SUM(T190:T193)</f>
        <v>0</v>
      </c>
    </row>
    <row r="190" spans="1:20" s="12" customFormat="1" ht="86.25" hidden="1" x14ac:dyDescent="0.25">
      <c r="A190" s="19"/>
      <c r="B190" s="47"/>
      <c r="C190" s="48" t="s">
        <v>330</v>
      </c>
      <c r="D190" s="49" t="s">
        <v>326</v>
      </c>
      <c r="E190" s="45">
        <f t="shared" si="241"/>
        <v>19665</v>
      </c>
      <c r="F190" s="50">
        <v>19665</v>
      </c>
      <c r="G190" s="50">
        <v>0</v>
      </c>
      <c r="H190" s="50">
        <v>0</v>
      </c>
      <c r="I190" s="45">
        <f t="shared" ref="I190:I193" si="253">SUM(J190:L190)</f>
        <v>19665</v>
      </c>
      <c r="J190" s="50">
        <v>19665</v>
      </c>
      <c r="K190" s="50">
        <v>0</v>
      </c>
      <c r="L190" s="50">
        <v>0</v>
      </c>
      <c r="M190" s="45">
        <f t="shared" ref="M190:M193" si="254">SUM(N190:P190)</f>
        <v>19665</v>
      </c>
      <c r="N190" s="50">
        <v>19665</v>
      </c>
      <c r="O190" s="50">
        <v>0</v>
      </c>
      <c r="P190" s="50">
        <v>0</v>
      </c>
      <c r="Q190" s="45">
        <f t="shared" ref="Q190:Q193" si="255">SUM(R190:T190)</f>
        <v>19665</v>
      </c>
      <c r="R190" s="50">
        <v>19665</v>
      </c>
      <c r="S190" s="50">
        <v>0</v>
      </c>
      <c r="T190" s="50">
        <v>0</v>
      </c>
    </row>
    <row r="191" spans="1:20" s="12" customFormat="1" ht="69" hidden="1" x14ac:dyDescent="0.25">
      <c r="A191" s="19"/>
      <c r="B191" s="47"/>
      <c r="C191" s="48" t="s">
        <v>331</v>
      </c>
      <c r="D191" s="49" t="s">
        <v>327</v>
      </c>
      <c r="E191" s="45">
        <f t="shared" si="241"/>
        <v>310</v>
      </c>
      <c r="F191" s="50">
        <v>310</v>
      </c>
      <c r="G191" s="50">
        <v>0</v>
      </c>
      <c r="H191" s="50">
        <v>0</v>
      </c>
      <c r="I191" s="45">
        <f t="shared" si="253"/>
        <v>310</v>
      </c>
      <c r="J191" s="50">
        <v>310</v>
      </c>
      <c r="K191" s="50">
        <v>0</v>
      </c>
      <c r="L191" s="50">
        <v>0</v>
      </c>
      <c r="M191" s="45">
        <f t="shared" si="254"/>
        <v>310</v>
      </c>
      <c r="N191" s="50">
        <v>310</v>
      </c>
      <c r="O191" s="50">
        <v>0</v>
      </c>
      <c r="P191" s="50">
        <v>0</v>
      </c>
      <c r="Q191" s="45">
        <f t="shared" si="255"/>
        <v>310</v>
      </c>
      <c r="R191" s="50">
        <v>310</v>
      </c>
      <c r="S191" s="50">
        <v>0</v>
      </c>
      <c r="T191" s="50">
        <v>0</v>
      </c>
    </row>
    <row r="192" spans="1:20" s="12" customFormat="1" ht="34.5" hidden="1" x14ac:dyDescent="0.25">
      <c r="A192" s="19"/>
      <c r="B192" s="47"/>
      <c r="C192" s="48" t="s">
        <v>332</v>
      </c>
      <c r="D192" s="49" t="s">
        <v>328</v>
      </c>
      <c r="E192" s="45">
        <f t="shared" si="241"/>
        <v>5</v>
      </c>
      <c r="F192" s="50">
        <v>5</v>
      </c>
      <c r="G192" s="50">
        <v>0</v>
      </c>
      <c r="H192" s="50">
        <v>0</v>
      </c>
      <c r="I192" s="45">
        <f t="shared" si="253"/>
        <v>5</v>
      </c>
      <c r="J192" s="50">
        <v>5</v>
      </c>
      <c r="K192" s="50">
        <v>0</v>
      </c>
      <c r="L192" s="50">
        <v>0</v>
      </c>
      <c r="M192" s="45">
        <f t="shared" si="254"/>
        <v>5</v>
      </c>
      <c r="N192" s="50">
        <v>5</v>
      </c>
      <c r="O192" s="50">
        <v>0</v>
      </c>
      <c r="P192" s="50">
        <v>0</v>
      </c>
      <c r="Q192" s="45">
        <f t="shared" si="255"/>
        <v>5</v>
      </c>
      <c r="R192" s="50">
        <v>5</v>
      </c>
      <c r="S192" s="50">
        <v>0</v>
      </c>
      <c r="T192" s="50">
        <v>0</v>
      </c>
    </row>
    <row r="193" spans="1:20" s="12" customFormat="1" ht="17.25" hidden="1" x14ac:dyDescent="0.25">
      <c r="A193" s="19"/>
      <c r="B193" s="47"/>
      <c r="C193" s="48" t="s">
        <v>333</v>
      </c>
      <c r="D193" s="49" t="s">
        <v>329</v>
      </c>
      <c r="E193" s="45">
        <f t="shared" si="241"/>
        <v>20</v>
      </c>
      <c r="F193" s="50">
        <v>20</v>
      </c>
      <c r="G193" s="50">
        <v>0</v>
      </c>
      <c r="H193" s="50">
        <v>0</v>
      </c>
      <c r="I193" s="45">
        <f t="shared" si="253"/>
        <v>20</v>
      </c>
      <c r="J193" s="50">
        <v>20</v>
      </c>
      <c r="K193" s="50">
        <v>0</v>
      </c>
      <c r="L193" s="50">
        <v>0</v>
      </c>
      <c r="M193" s="45">
        <f t="shared" si="254"/>
        <v>20</v>
      </c>
      <c r="N193" s="50">
        <v>20</v>
      </c>
      <c r="O193" s="50">
        <v>0</v>
      </c>
      <c r="P193" s="50">
        <v>0</v>
      </c>
      <c r="Q193" s="45">
        <f t="shared" si="255"/>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256">SUM(G195:G196)</f>
        <v>0</v>
      </c>
      <c r="H194" s="46">
        <f t="shared" si="256"/>
        <v>0</v>
      </c>
      <c r="I194" s="45">
        <f>SUM(J194:L194)</f>
        <v>1200</v>
      </c>
      <c r="J194" s="46">
        <f>SUM(J195:J196)</f>
        <v>1200</v>
      </c>
      <c r="K194" s="46">
        <f t="shared" ref="K194" si="257">SUM(K195:K196)</f>
        <v>0</v>
      </c>
      <c r="L194" s="46">
        <f t="shared" ref="L194" si="258">SUM(L195:L196)</f>
        <v>0</v>
      </c>
      <c r="M194" s="45">
        <f>SUM(N194:P194)</f>
        <v>1200</v>
      </c>
      <c r="N194" s="46">
        <f>SUM(N195:N196)</f>
        <v>1200</v>
      </c>
      <c r="O194" s="46">
        <f t="shared" ref="O194" si="259">SUM(O195:O196)</f>
        <v>0</v>
      </c>
      <c r="P194" s="46">
        <f t="shared" ref="P194" si="260">SUM(P195:P196)</f>
        <v>0</v>
      </c>
      <c r="Q194" s="45">
        <f>SUM(R194:T194)</f>
        <v>1200</v>
      </c>
      <c r="R194" s="46">
        <f>SUM(R195:R196)</f>
        <v>1200</v>
      </c>
      <c r="S194" s="46">
        <f t="shared" ref="S194" si="261">SUM(S195:S196)</f>
        <v>0</v>
      </c>
      <c r="T194" s="46">
        <f t="shared" ref="T194" si="262">SUM(T195:T196)</f>
        <v>0</v>
      </c>
    </row>
    <row r="195" spans="1:20" s="12" customFormat="1" ht="34.5" hidden="1" x14ac:dyDescent="0.25">
      <c r="A195" s="19"/>
      <c r="B195" s="47"/>
      <c r="C195" s="48" t="s">
        <v>338</v>
      </c>
      <c r="D195" s="49" t="s">
        <v>335</v>
      </c>
      <c r="E195" s="45">
        <f t="shared" ref="E195:E196" si="263">SUM(F195:H195)</f>
        <v>1000</v>
      </c>
      <c r="F195" s="50">
        <v>1000</v>
      </c>
      <c r="G195" s="50">
        <v>0</v>
      </c>
      <c r="H195" s="50">
        <v>0</v>
      </c>
      <c r="I195" s="45">
        <f t="shared" ref="I195:I196" si="264">SUM(J195:L195)</f>
        <v>1000</v>
      </c>
      <c r="J195" s="50">
        <v>1000</v>
      </c>
      <c r="K195" s="50">
        <v>0</v>
      </c>
      <c r="L195" s="50">
        <v>0</v>
      </c>
      <c r="M195" s="45">
        <f t="shared" ref="M195:M196" si="265">SUM(N195:P195)</f>
        <v>1000</v>
      </c>
      <c r="N195" s="50">
        <v>1000</v>
      </c>
      <c r="O195" s="50">
        <v>0</v>
      </c>
      <c r="P195" s="50">
        <v>0</v>
      </c>
      <c r="Q195" s="45">
        <f t="shared" ref="Q195:Q196" si="266">SUM(R195:T195)</f>
        <v>1000</v>
      </c>
      <c r="R195" s="50">
        <v>1000</v>
      </c>
      <c r="S195" s="50">
        <v>0</v>
      </c>
      <c r="T195" s="50">
        <v>0</v>
      </c>
    </row>
    <row r="196" spans="1:20" s="12" customFormat="1" ht="34.5" hidden="1" x14ac:dyDescent="0.25">
      <c r="A196" s="19"/>
      <c r="B196" s="47"/>
      <c r="C196" s="48" t="s">
        <v>339</v>
      </c>
      <c r="D196" s="49" t="s">
        <v>336</v>
      </c>
      <c r="E196" s="45">
        <f t="shared" si="263"/>
        <v>200</v>
      </c>
      <c r="F196" s="50">
        <v>200</v>
      </c>
      <c r="G196" s="50">
        <v>0</v>
      </c>
      <c r="H196" s="50">
        <v>0</v>
      </c>
      <c r="I196" s="45">
        <f t="shared" si="264"/>
        <v>200</v>
      </c>
      <c r="J196" s="50">
        <v>200</v>
      </c>
      <c r="K196" s="50">
        <v>0</v>
      </c>
      <c r="L196" s="50">
        <v>0</v>
      </c>
      <c r="M196" s="45">
        <f t="shared" si="265"/>
        <v>200</v>
      </c>
      <c r="N196" s="50">
        <v>200</v>
      </c>
      <c r="O196" s="50">
        <v>0</v>
      </c>
      <c r="P196" s="50">
        <v>0</v>
      </c>
      <c r="Q196" s="45">
        <f t="shared" si="266"/>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67">F198</f>
        <v>1000</v>
      </c>
      <c r="G197" s="28">
        <f t="shared" si="267"/>
        <v>0</v>
      </c>
      <c r="H197" s="28">
        <f t="shared" si="267"/>
        <v>0</v>
      </c>
      <c r="I197" s="28">
        <f>SUM(J197:L197)</f>
        <v>1000</v>
      </c>
      <c r="J197" s="28">
        <f t="shared" si="267"/>
        <v>1000</v>
      </c>
      <c r="K197" s="28">
        <f t="shared" si="267"/>
        <v>0</v>
      </c>
      <c r="L197" s="28">
        <f t="shared" si="267"/>
        <v>0</v>
      </c>
      <c r="M197" s="28">
        <f>SUM(N197:P197)</f>
        <v>1000</v>
      </c>
      <c r="N197" s="28">
        <f t="shared" si="267"/>
        <v>1000</v>
      </c>
      <c r="O197" s="28">
        <f t="shared" si="267"/>
        <v>0</v>
      </c>
      <c r="P197" s="28">
        <f t="shared" si="267"/>
        <v>0</v>
      </c>
      <c r="Q197" s="28">
        <f>SUM(R197:T197)</f>
        <v>1000</v>
      </c>
      <c r="R197" s="28">
        <f t="shared" si="267"/>
        <v>1000</v>
      </c>
      <c r="S197" s="28">
        <f t="shared" si="267"/>
        <v>0</v>
      </c>
      <c r="T197" s="28">
        <f t="shared" si="267"/>
        <v>0</v>
      </c>
    </row>
    <row r="198" spans="1:20" ht="51.75" hidden="1" x14ac:dyDescent="0.25">
      <c r="B198" s="47"/>
      <c r="C198" s="48" t="s">
        <v>343</v>
      </c>
      <c r="D198" s="49" t="s">
        <v>342</v>
      </c>
      <c r="E198" s="45">
        <f t="shared" ref="E198:E201" si="268">F198+G198+H198</f>
        <v>1000</v>
      </c>
      <c r="F198" s="50">
        <v>1000</v>
      </c>
      <c r="G198" s="50">
        <v>0</v>
      </c>
      <c r="H198" s="50">
        <v>0</v>
      </c>
      <c r="I198" s="45">
        <f t="shared" ref="I198:I201" si="269">SUM(J198:L198)</f>
        <v>1000</v>
      </c>
      <c r="J198" s="50">
        <v>1000</v>
      </c>
      <c r="K198" s="50">
        <v>0</v>
      </c>
      <c r="L198" s="50">
        <v>0</v>
      </c>
      <c r="M198" s="45">
        <f t="shared" ref="M198:M201" si="270">SUM(N198:P198)</f>
        <v>1000</v>
      </c>
      <c r="N198" s="50">
        <v>1000</v>
      </c>
      <c r="O198" s="50">
        <v>0</v>
      </c>
      <c r="P198" s="50">
        <v>0</v>
      </c>
      <c r="Q198" s="45">
        <f t="shared" ref="Q198:Q201" si="271">SUM(R198:T198)</f>
        <v>1000</v>
      </c>
      <c r="R198" s="50">
        <v>1000</v>
      </c>
      <c r="S198" s="50">
        <v>0</v>
      </c>
      <c r="T198" s="50">
        <v>0</v>
      </c>
    </row>
    <row r="199" spans="1:20" ht="17.25" hidden="1" x14ac:dyDescent="0.25">
      <c r="B199" s="38" t="s">
        <v>344</v>
      </c>
      <c r="C199" s="39"/>
      <c r="D199" s="40" t="s">
        <v>345</v>
      </c>
      <c r="E199" s="41">
        <f t="shared" si="268"/>
        <v>40000</v>
      </c>
      <c r="F199" s="41">
        <f t="shared" ref="F199:T199" si="272">F200</f>
        <v>40000</v>
      </c>
      <c r="G199" s="41">
        <f t="shared" si="272"/>
        <v>0</v>
      </c>
      <c r="H199" s="41">
        <f t="shared" si="272"/>
        <v>0</v>
      </c>
      <c r="I199" s="41">
        <f>SUM(J199:L199)</f>
        <v>40000</v>
      </c>
      <c r="J199" s="41">
        <f t="shared" si="272"/>
        <v>40000</v>
      </c>
      <c r="K199" s="41">
        <f t="shared" si="272"/>
        <v>0</v>
      </c>
      <c r="L199" s="41">
        <f t="shared" si="272"/>
        <v>0</v>
      </c>
      <c r="M199" s="41">
        <f>SUM(N199:P199)</f>
        <v>45000</v>
      </c>
      <c r="N199" s="41">
        <f t="shared" si="272"/>
        <v>45000</v>
      </c>
      <c r="O199" s="41">
        <f t="shared" si="272"/>
        <v>0</v>
      </c>
      <c r="P199" s="41">
        <f t="shared" si="272"/>
        <v>0</v>
      </c>
      <c r="Q199" s="41">
        <f>SUM(R199:T199)</f>
        <v>50000</v>
      </c>
      <c r="R199" s="41">
        <f t="shared" si="272"/>
        <v>50000</v>
      </c>
      <c r="S199" s="41">
        <f t="shared" si="272"/>
        <v>0</v>
      </c>
      <c r="T199" s="41">
        <f t="shared" si="272"/>
        <v>0</v>
      </c>
    </row>
    <row r="200" spans="1:20" ht="34.5" hidden="1" x14ac:dyDescent="0.25">
      <c r="B200" s="47"/>
      <c r="C200" s="48" t="s">
        <v>44</v>
      </c>
      <c r="D200" s="49" t="s">
        <v>355</v>
      </c>
      <c r="E200" s="45">
        <f t="shared" si="268"/>
        <v>40000</v>
      </c>
      <c r="F200" s="52">
        <v>40000</v>
      </c>
      <c r="G200" s="52">
        <f t="shared" ref="G200:H200" si="273">G201</f>
        <v>0</v>
      </c>
      <c r="H200" s="52">
        <f t="shared" si="273"/>
        <v>0</v>
      </c>
      <c r="I200" s="45">
        <f t="shared" si="269"/>
        <v>40000</v>
      </c>
      <c r="J200" s="52">
        <v>40000</v>
      </c>
      <c r="K200" s="52">
        <f t="shared" ref="K200" si="274">K201</f>
        <v>0</v>
      </c>
      <c r="L200" s="52">
        <f t="shared" ref="L200" si="275">L201</f>
        <v>0</v>
      </c>
      <c r="M200" s="45">
        <f t="shared" si="270"/>
        <v>45000</v>
      </c>
      <c r="N200" s="52">
        <v>45000</v>
      </c>
      <c r="O200" s="52">
        <f t="shared" ref="O200" si="276">O201</f>
        <v>0</v>
      </c>
      <c r="P200" s="52">
        <f t="shared" ref="P200" si="277">P201</f>
        <v>0</v>
      </c>
      <c r="Q200" s="45">
        <f t="shared" si="271"/>
        <v>50000</v>
      </c>
      <c r="R200" s="52">
        <v>50000</v>
      </c>
      <c r="S200" s="52">
        <f t="shared" ref="S200" si="278">S201</f>
        <v>0</v>
      </c>
      <c r="T200" s="52">
        <f t="shared" ref="T200" si="279">T201</f>
        <v>0</v>
      </c>
    </row>
    <row r="201" spans="1:20" ht="17.25" hidden="1" x14ac:dyDescent="0.25">
      <c r="B201" s="38" t="s">
        <v>346</v>
      </c>
      <c r="C201" s="39"/>
      <c r="D201" s="40" t="s">
        <v>347</v>
      </c>
      <c r="E201" s="41">
        <f t="shared" si="268"/>
        <v>4500</v>
      </c>
      <c r="F201" s="41">
        <f t="shared" ref="F201:T201" si="280">SUM(F202:F205)</f>
        <v>4500</v>
      </c>
      <c r="G201" s="41">
        <f t="shared" si="280"/>
        <v>0</v>
      </c>
      <c r="H201" s="41">
        <f t="shared" si="280"/>
        <v>0</v>
      </c>
      <c r="I201" s="41">
        <f t="shared" si="269"/>
        <v>4500</v>
      </c>
      <c r="J201" s="41">
        <f t="shared" si="280"/>
        <v>4500</v>
      </c>
      <c r="K201" s="41">
        <f t="shared" si="280"/>
        <v>0</v>
      </c>
      <c r="L201" s="41">
        <f t="shared" si="280"/>
        <v>0</v>
      </c>
      <c r="M201" s="41">
        <f t="shared" si="270"/>
        <v>4500</v>
      </c>
      <c r="N201" s="41">
        <f t="shared" si="280"/>
        <v>4500</v>
      </c>
      <c r="O201" s="41">
        <f t="shared" si="280"/>
        <v>0</v>
      </c>
      <c r="P201" s="41">
        <f t="shared" si="280"/>
        <v>0</v>
      </c>
      <c r="Q201" s="41">
        <f t="shared" si="271"/>
        <v>4500</v>
      </c>
      <c r="R201" s="41">
        <f t="shared" si="280"/>
        <v>4500</v>
      </c>
      <c r="S201" s="41">
        <f t="shared" si="280"/>
        <v>0</v>
      </c>
      <c r="T201" s="41">
        <f t="shared" si="280"/>
        <v>0</v>
      </c>
    </row>
    <row r="202" spans="1:20" s="4" customFormat="1" ht="34.5" hidden="1" x14ac:dyDescent="0.25">
      <c r="A202" s="14"/>
      <c r="B202" s="47"/>
      <c r="C202" s="48" t="s">
        <v>31</v>
      </c>
      <c r="D202" s="49" t="s">
        <v>348</v>
      </c>
      <c r="E202" s="45">
        <f t="shared" ref="E202:E205" si="281">F202+G202+H202</f>
        <v>960</v>
      </c>
      <c r="F202" s="52">
        <v>960</v>
      </c>
      <c r="G202" s="52">
        <v>0</v>
      </c>
      <c r="H202" s="52">
        <v>0</v>
      </c>
      <c r="I202" s="45">
        <f t="shared" ref="I202:I205" si="282">SUM(J202:L202)</f>
        <v>960</v>
      </c>
      <c r="J202" s="52">
        <v>960</v>
      </c>
      <c r="K202" s="52">
        <v>0</v>
      </c>
      <c r="L202" s="52">
        <v>0</v>
      </c>
      <c r="M202" s="45">
        <f t="shared" ref="M202:M205" si="283">SUM(N202:P202)</f>
        <v>960</v>
      </c>
      <c r="N202" s="52">
        <v>960</v>
      </c>
      <c r="O202" s="52">
        <v>0</v>
      </c>
      <c r="P202" s="52">
        <v>0</v>
      </c>
      <c r="Q202" s="45">
        <f t="shared" ref="Q202:Q205" si="284">SUM(R202:T202)</f>
        <v>960</v>
      </c>
      <c r="R202" s="52">
        <v>960</v>
      </c>
      <c r="S202" s="52">
        <v>0</v>
      </c>
      <c r="T202" s="52">
        <v>0</v>
      </c>
    </row>
    <row r="203" spans="1:20" s="16" customFormat="1" ht="17.25" hidden="1" x14ac:dyDescent="0.25">
      <c r="A203" s="15"/>
      <c r="B203" s="47"/>
      <c r="C203" s="48" t="s">
        <v>352</v>
      </c>
      <c r="D203" s="49" t="s">
        <v>349</v>
      </c>
      <c r="E203" s="45">
        <f t="shared" si="281"/>
        <v>700</v>
      </c>
      <c r="F203" s="52">
        <v>700</v>
      </c>
      <c r="G203" s="52">
        <v>0</v>
      </c>
      <c r="H203" s="52">
        <v>0</v>
      </c>
      <c r="I203" s="45">
        <f t="shared" si="282"/>
        <v>700</v>
      </c>
      <c r="J203" s="52">
        <v>700</v>
      </c>
      <c r="K203" s="52">
        <v>0</v>
      </c>
      <c r="L203" s="52">
        <v>0</v>
      </c>
      <c r="M203" s="45">
        <f t="shared" si="283"/>
        <v>700</v>
      </c>
      <c r="N203" s="52">
        <v>700</v>
      </c>
      <c r="O203" s="52">
        <v>0</v>
      </c>
      <c r="P203" s="52">
        <v>0</v>
      </c>
      <c r="Q203" s="45">
        <f t="shared" si="284"/>
        <v>700</v>
      </c>
      <c r="R203" s="52">
        <v>700</v>
      </c>
      <c r="S203" s="52">
        <v>0</v>
      </c>
      <c r="T203" s="52">
        <v>0</v>
      </c>
    </row>
    <row r="204" spans="1:20" s="16" customFormat="1" ht="17.25" hidden="1" x14ac:dyDescent="0.25">
      <c r="A204" s="15"/>
      <c r="B204" s="47"/>
      <c r="C204" s="48" t="s">
        <v>353</v>
      </c>
      <c r="D204" s="49" t="s">
        <v>350</v>
      </c>
      <c r="E204" s="45">
        <f t="shared" si="281"/>
        <v>750</v>
      </c>
      <c r="F204" s="52">
        <v>750</v>
      </c>
      <c r="G204" s="52">
        <v>0</v>
      </c>
      <c r="H204" s="52">
        <v>0</v>
      </c>
      <c r="I204" s="45">
        <f t="shared" si="282"/>
        <v>750</v>
      </c>
      <c r="J204" s="52">
        <v>750</v>
      </c>
      <c r="K204" s="52">
        <v>0</v>
      </c>
      <c r="L204" s="52">
        <v>0</v>
      </c>
      <c r="M204" s="45">
        <f t="shared" si="283"/>
        <v>750</v>
      </c>
      <c r="N204" s="52">
        <v>750</v>
      </c>
      <c r="O204" s="52">
        <v>0</v>
      </c>
      <c r="P204" s="52">
        <v>0</v>
      </c>
      <c r="Q204" s="45">
        <f t="shared" si="284"/>
        <v>750</v>
      </c>
      <c r="R204" s="52">
        <v>750</v>
      </c>
      <c r="S204" s="52">
        <v>0</v>
      </c>
      <c r="T204" s="52">
        <v>0</v>
      </c>
    </row>
    <row r="205" spans="1:20" s="13" customFormat="1" ht="34.5" hidden="1" x14ac:dyDescent="0.25">
      <c r="A205" s="7"/>
      <c r="B205" s="47"/>
      <c r="C205" s="48" t="s">
        <v>354</v>
      </c>
      <c r="D205" s="49" t="s">
        <v>351</v>
      </c>
      <c r="E205" s="45">
        <f t="shared" si="281"/>
        <v>2090</v>
      </c>
      <c r="F205" s="52">
        <v>2090</v>
      </c>
      <c r="G205" s="52">
        <v>0</v>
      </c>
      <c r="H205" s="52">
        <v>0</v>
      </c>
      <c r="I205" s="45">
        <f t="shared" si="282"/>
        <v>2090</v>
      </c>
      <c r="J205" s="52">
        <v>2090</v>
      </c>
      <c r="K205" s="52">
        <v>0</v>
      </c>
      <c r="L205" s="52">
        <v>0</v>
      </c>
      <c r="M205" s="45">
        <f t="shared" si="283"/>
        <v>2090</v>
      </c>
      <c r="N205" s="52">
        <v>2090</v>
      </c>
      <c r="O205" s="52">
        <v>0</v>
      </c>
      <c r="P205" s="52">
        <v>0</v>
      </c>
      <c r="Q205" s="45">
        <f t="shared" si="284"/>
        <v>2090</v>
      </c>
      <c r="R205" s="52">
        <v>2090</v>
      </c>
      <c r="S205" s="52">
        <v>0</v>
      </c>
      <c r="T205" s="52">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S5:T5"/>
    <mergeCell ref="B3:T3"/>
    <mergeCell ref="A6:A8"/>
    <mergeCell ref="B6:B8"/>
    <mergeCell ref="C6:C8"/>
    <mergeCell ref="D6:D8"/>
    <mergeCell ref="E6:T6"/>
    <mergeCell ref="E7:H7"/>
    <mergeCell ref="I7:L7"/>
    <mergeCell ref="M7:P7"/>
    <mergeCell ref="Q7:T7"/>
  </mergeCells>
  <printOptions horizontalCentered="1"/>
  <pageMargins left="0.11811023622047245" right="0.11811023622047245" top="0.15748031496062992" bottom="0.15748031496062992" header="0" footer="0"/>
  <pageSetup paperSize="9" scale="84" fitToHeight="50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U213"/>
  <sheetViews>
    <sheetView tabSelected="1" view="pageBreakPreview" zoomScale="73" zoomScaleNormal="100" zoomScaleSheetLayoutView="73" workbookViewId="0">
      <pane xSplit="4" ySplit="8" topLeftCell="E9" activePane="bottomRight" state="frozen"/>
      <selection pane="topRight" activeCell="E1" sqref="E1"/>
      <selection pane="bottomLeft" activeCell="A8" sqref="A8"/>
      <selection pane="bottomRight" activeCell="AA33" sqref="AA33"/>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31.42578125" style="2" customWidth="1"/>
    <col min="6" max="6" width="17.7109375" style="2" hidden="1" customWidth="1"/>
    <col min="7" max="7" width="14.42578125" style="2" hidden="1" customWidth="1"/>
    <col min="8" max="8" width="19.42578125" style="2" hidden="1"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21" width="32" style="2" customWidth="1"/>
    <col min="22" max="22" width="9.140625" style="2"/>
    <col min="23" max="23" width="9.140625" style="2" customWidth="1"/>
    <col min="24" max="16384" width="9.140625" style="2"/>
  </cols>
  <sheetData>
    <row r="3" spans="1:21" ht="31.5" customHeight="1" x14ac:dyDescent="0.25">
      <c r="B3" s="155" t="s">
        <v>399</v>
      </c>
      <c r="C3" s="155"/>
      <c r="D3" s="155"/>
      <c r="E3" s="155"/>
      <c r="F3" s="155"/>
      <c r="G3" s="155"/>
      <c r="H3" s="155"/>
      <c r="I3" s="155"/>
      <c r="J3" s="155"/>
      <c r="K3" s="155"/>
      <c r="L3" s="155"/>
      <c r="M3" s="155"/>
      <c r="N3" s="155"/>
      <c r="O3" s="155"/>
      <c r="P3" s="155"/>
      <c r="Q3" s="155"/>
      <c r="R3" s="155"/>
      <c r="S3" s="155"/>
      <c r="T3" s="155"/>
    </row>
    <row r="5" spans="1:21" ht="17.25" customHeight="1" x14ac:dyDescent="0.25">
      <c r="B5" s="29"/>
      <c r="C5" s="29"/>
      <c r="D5" s="30"/>
      <c r="E5" s="31"/>
      <c r="F5" s="30"/>
      <c r="G5" s="30"/>
      <c r="H5" s="30"/>
      <c r="I5" s="30"/>
      <c r="J5" s="30"/>
      <c r="K5" s="30"/>
      <c r="L5" s="30"/>
      <c r="M5" s="30"/>
      <c r="N5" s="30"/>
      <c r="O5" s="30"/>
      <c r="P5" s="29"/>
      <c r="Q5" s="30"/>
      <c r="R5" s="30"/>
      <c r="S5" s="154" t="s">
        <v>398</v>
      </c>
      <c r="T5" s="154"/>
    </row>
    <row r="6" spans="1:21" ht="29.25" customHeight="1" x14ac:dyDescent="0.25">
      <c r="A6" s="156"/>
      <c r="B6" s="157" t="s">
        <v>0</v>
      </c>
      <c r="C6" s="157" t="s">
        <v>1</v>
      </c>
      <c r="D6" s="157" t="s">
        <v>2</v>
      </c>
      <c r="E6" s="160" t="s">
        <v>12</v>
      </c>
      <c r="F6" s="161"/>
      <c r="G6" s="161"/>
      <c r="H6" s="161"/>
      <c r="I6" s="161"/>
      <c r="J6" s="161"/>
      <c r="K6" s="161"/>
      <c r="L6" s="161"/>
      <c r="M6" s="161"/>
      <c r="N6" s="161"/>
      <c r="O6" s="161"/>
      <c r="P6" s="161"/>
      <c r="Q6" s="161"/>
      <c r="R6" s="161"/>
      <c r="S6" s="161"/>
      <c r="T6" s="162"/>
      <c r="U6" s="53" t="s">
        <v>484</v>
      </c>
    </row>
    <row r="7" spans="1:21" ht="30.75" customHeight="1" x14ac:dyDescent="0.25">
      <c r="A7" s="156"/>
      <c r="B7" s="158"/>
      <c r="C7" s="158"/>
      <c r="D7" s="158"/>
      <c r="E7" s="163" t="s">
        <v>3</v>
      </c>
      <c r="F7" s="164"/>
      <c r="G7" s="164"/>
      <c r="H7" s="165"/>
      <c r="I7" s="163" t="s">
        <v>4</v>
      </c>
      <c r="J7" s="164"/>
      <c r="K7" s="164"/>
      <c r="L7" s="165"/>
      <c r="M7" s="163" t="s">
        <v>5</v>
      </c>
      <c r="N7" s="164"/>
      <c r="O7" s="164"/>
      <c r="P7" s="165"/>
      <c r="Q7" s="163" t="s">
        <v>367</v>
      </c>
      <c r="R7" s="164"/>
      <c r="S7" s="164"/>
      <c r="T7" s="165"/>
      <c r="U7" s="54">
        <v>2017</v>
      </c>
    </row>
    <row r="8" spans="1:21" ht="120.75" x14ac:dyDescent="0.25">
      <c r="A8" s="156"/>
      <c r="B8" s="159"/>
      <c r="C8" s="159"/>
      <c r="D8" s="159"/>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c r="U8" s="32" t="s">
        <v>11</v>
      </c>
    </row>
    <row r="9" spans="1:21"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L9" si="1">K10+K29+K59+K199+K201</f>
        <v>419</v>
      </c>
      <c r="L9" s="37">
        <f t="shared" si="1"/>
        <v>981</v>
      </c>
      <c r="M9" s="37">
        <f>SUM(N9:P9)</f>
        <v>3574086</v>
      </c>
      <c r="N9" s="37">
        <f>N10+N29+N59+N199+N201</f>
        <v>3573065</v>
      </c>
      <c r="O9" s="37">
        <f t="shared" ref="O9:P9" si="2">O10+O29+O59+O199+O201</f>
        <v>0</v>
      </c>
      <c r="P9" s="37">
        <f t="shared" si="2"/>
        <v>1021</v>
      </c>
      <c r="Q9" s="37">
        <f>SUM(R9:T9)</f>
        <v>3629006</v>
      </c>
      <c r="R9" s="37">
        <f>R10+R29+R59+R199+R201</f>
        <v>3627935</v>
      </c>
      <c r="S9" s="37">
        <f t="shared" ref="S9:T9" si="3">S10+S29+S59+S199+S201</f>
        <v>0</v>
      </c>
      <c r="T9" s="37">
        <f t="shared" si="3"/>
        <v>1071</v>
      </c>
      <c r="U9" s="37"/>
    </row>
    <row r="10" spans="1:21" s="10" customFormat="1" ht="258.75" hidden="1" customHeight="1" x14ac:dyDescent="0.25">
      <c r="A10" s="9"/>
      <c r="B10" s="38" t="s">
        <v>9</v>
      </c>
      <c r="C10" s="39"/>
      <c r="D10" s="40" t="s">
        <v>19</v>
      </c>
      <c r="E10" s="41">
        <f>SUM(F10:H10)</f>
        <v>60748</v>
      </c>
      <c r="F10" s="41">
        <f>F11+F15+F19+F21+F25+F27</f>
        <v>59215</v>
      </c>
      <c r="G10" s="41">
        <f t="shared" ref="G10:H10" si="4">G11+G15+G19+G21+G25+G27</f>
        <v>582</v>
      </c>
      <c r="H10" s="41">
        <f t="shared" si="4"/>
        <v>951</v>
      </c>
      <c r="I10" s="41">
        <f>SUM(J10:L10)</f>
        <v>63995</v>
      </c>
      <c r="J10" s="41">
        <f>J11+J15+J19+J21+J25+J27</f>
        <v>62595</v>
      </c>
      <c r="K10" s="41">
        <f t="shared" ref="K10:L10" si="5">K11+K15+K19+K21+K25+K27</f>
        <v>419</v>
      </c>
      <c r="L10" s="41">
        <f t="shared" si="5"/>
        <v>981</v>
      </c>
      <c r="M10" s="41">
        <f>SUM(N10:P10)</f>
        <v>63686</v>
      </c>
      <c r="N10" s="41">
        <f>N11+N15+N19+N21+N25+N27</f>
        <v>62665</v>
      </c>
      <c r="O10" s="41">
        <f t="shared" ref="O10:P10" si="6">O11+O15+O19+O21+O25+O27</f>
        <v>0</v>
      </c>
      <c r="P10" s="41">
        <f t="shared" si="6"/>
        <v>1021</v>
      </c>
      <c r="Q10" s="41">
        <f>SUM(R10:T10)</f>
        <v>63906</v>
      </c>
      <c r="R10" s="41">
        <f t="shared" ref="R10:T10" si="7">R11+R15+R19+R21+R25+R27</f>
        <v>62835</v>
      </c>
      <c r="S10" s="41">
        <f t="shared" si="7"/>
        <v>0</v>
      </c>
      <c r="T10" s="41">
        <f t="shared" si="7"/>
        <v>1071</v>
      </c>
      <c r="U10" s="41"/>
    </row>
    <row r="11" spans="1:21" s="4" customFormat="1" ht="362.25" hidden="1" customHeight="1" x14ac:dyDescent="0.25">
      <c r="A11" s="3"/>
      <c r="B11" s="42" t="s">
        <v>10</v>
      </c>
      <c r="C11" s="43"/>
      <c r="D11" s="44" t="s">
        <v>30</v>
      </c>
      <c r="E11" s="45">
        <f t="shared" ref="E11:E60" si="8">F11+G11+H11</f>
        <v>10500</v>
      </c>
      <c r="F11" s="46">
        <f>SUM(F12:F14)</f>
        <v>10500</v>
      </c>
      <c r="G11" s="46">
        <f t="shared" ref="G11:L11" si="9">SUM(G12:G14)</f>
        <v>0</v>
      </c>
      <c r="H11" s="46">
        <f t="shared" si="9"/>
        <v>0</v>
      </c>
      <c r="I11" s="45">
        <f t="shared" ref="I11:I60" si="10">SUM(J11:L11)</f>
        <v>10500</v>
      </c>
      <c r="J11" s="46">
        <f t="shared" si="9"/>
        <v>10500</v>
      </c>
      <c r="K11" s="45">
        <f t="shared" si="9"/>
        <v>0</v>
      </c>
      <c r="L11" s="45">
        <f t="shared" si="9"/>
        <v>0</v>
      </c>
      <c r="M11" s="45">
        <f t="shared" ref="M11:M60" si="11">SUM(N11:P11)</f>
        <v>10500</v>
      </c>
      <c r="N11" s="45">
        <f>SUM(N12:N14)</f>
        <v>10500</v>
      </c>
      <c r="O11" s="45">
        <f t="shared" ref="O11:P11" si="12">SUM(O12:O14)</f>
        <v>0</v>
      </c>
      <c r="P11" s="45">
        <f t="shared" si="12"/>
        <v>0</v>
      </c>
      <c r="Q11" s="45">
        <f t="shared" ref="Q11:Q60" si="13">SUM(R11:T11)</f>
        <v>10500</v>
      </c>
      <c r="R11" s="45">
        <f>SUM(R12:R14)</f>
        <v>10500</v>
      </c>
      <c r="S11" s="45">
        <f t="shared" ref="S11:T11" si="14">SUM(S12:S14)</f>
        <v>0</v>
      </c>
      <c r="T11" s="45">
        <f t="shared" si="14"/>
        <v>0</v>
      </c>
      <c r="U11" s="45"/>
    </row>
    <row r="12" spans="1:21" s="12" customFormat="1" ht="241.5" hidden="1" customHeight="1" x14ac:dyDescent="0.25">
      <c r="A12" s="11"/>
      <c r="B12" s="47"/>
      <c r="C12" s="48" t="s">
        <v>6</v>
      </c>
      <c r="D12" s="49" t="s">
        <v>16</v>
      </c>
      <c r="E12" s="45">
        <f t="shared" si="8"/>
        <v>5370</v>
      </c>
      <c r="F12" s="50">
        <v>5370</v>
      </c>
      <c r="G12" s="50">
        <v>0</v>
      </c>
      <c r="H12" s="50">
        <v>0</v>
      </c>
      <c r="I12" s="45">
        <f t="shared" si="10"/>
        <v>5370</v>
      </c>
      <c r="J12" s="50">
        <v>5370</v>
      </c>
      <c r="K12" s="50">
        <v>0</v>
      </c>
      <c r="L12" s="50">
        <v>0</v>
      </c>
      <c r="M12" s="45">
        <f t="shared" si="11"/>
        <v>5370</v>
      </c>
      <c r="N12" s="50">
        <v>5370</v>
      </c>
      <c r="O12" s="50">
        <v>0</v>
      </c>
      <c r="P12" s="50">
        <v>0</v>
      </c>
      <c r="Q12" s="45">
        <f t="shared" si="13"/>
        <v>5370</v>
      </c>
      <c r="R12" s="50">
        <v>5370</v>
      </c>
      <c r="S12" s="50">
        <v>0</v>
      </c>
      <c r="T12" s="50">
        <v>0</v>
      </c>
      <c r="U12" s="45"/>
    </row>
    <row r="13" spans="1:21" s="12" customFormat="1" ht="310.5" hidden="1" customHeight="1" x14ac:dyDescent="0.25">
      <c r="A13" s="11"/>
      <c r="B13" s="47"/>
      <c r="C13" s="48" t="s">
        <v>7</v>
      </c>
      <c r="D13" s="49" t="s">
        <v>17</v>
      </c>
      <c r="E13" s="45">
        <f t="shared" si="8"/>
        <v>2360</v>
      </c>
      <c r="F13" s="50">
        <v>2360</v>
      </c>
      <c r="G13" s="50">
        <v>0</v>
      </c>
      <c r="H13" s="50">
        <v>0</v>
      </c>
      <c r="I13" s="45">
        <f t="shared" si="10"/>
        <v>2360</v>
      </c>
      <c r="J13" s="50">
        <v>2360</v>
      </c>
      <c r="K13" s="50">
        <v>0</v>
      </c>
      <c r="L13" s="50">
        <v>0</v>
      </c>
      <c r="M13" s="45">
        <f t="shared" si="11"/>
        <v>2360</v>
      </c>
      <c r="N13" s="50">
        <v>2360</v>
      </c>
      <c r="O13" s="50">
        <v>0</v>
      </c>
      <c r="P13" s="50">
        <v>0</v>
      </c>
      <c r="Q13" s="45">
        <f t="shared" si="13"/>
        <v>2360</v>
      </c>
      <c r="R13" s="50">
        <v>2360</v>
      </c>
      <c r="S13" s="50">
        <v>0</v>
      </c>
      <c r="T13" s="50">
        <v>0</v>
      </c>
      <c r="U13" s="45"/>
    </row>
    <row r="14" spans="1:21" s="12" customFormat="1" ht="172.5" hidden="1" customHeight="1" x14ac:dyDescent="0.25">
      <c r="A14" s="11"/>
      <c r="B14" s="47"/>
      <c r="C14" s="48" t="s">
        <v>8</v>
      </c>
      <c r="D14" s="49" t="s">
        <v>18</v>
      </c>
      <c r="E14" s="45">
        <f t="shared" si="8"/>
        <v>2770</v>
      </c>
      <c r="F14" s="50">
        <v>2770</v>
      </c>
      <c r="G14" s="50">
        <v>0</v>
      </c>
      <c r="H14" s="50">
        <v>0</v>
      </c>
      <c r="I14" s="45">
        <f t="shared" si="10"/>
        <v>2770</v>
      </c>
      <c r="J14" s="50">
        <v>2770</v>
      </c>
      <c r="K14" s="50">
        <v>0</v>
      </c>
      <c r="L14" s="50">
        <v>0</v>
      </c>
      <c r="M14" s="45">
        <f t="shared" si="11"/>
        <v>2770</v>
      </c>
      <c r="N14" s="50">
        <v>2770</v>
      </c>
      <c r="O14" s="50">
        <v>0</v>
      </c>
      <c r="P14" s="50">
        <v>0</v>
      </c>
      <c r="Q14" s="45">
        <f t="shared" si="13"/>
        <v>2770</v>
      </c>
      <c r="R14" s="50">
        <v>2770</v>
      </c>
      <c r="S14" s="50">
        <v>0</v>
      </c>
      <c r="T14" s="50">
        <v>0</v>
      </c>
      <c r="U14" s="45"/>
    </row>
    <row r="15" spans="1:21" s="21" customFormat="1" ht="172.5" hidden="1" customHeight="1" x14ac:dyDescent="0.25">
      <c r="A15" s="20"/>
      <c r="B15" s="42" t="s">
        <v>20</v>
      </c>
      <c r="C15" s="43"/>
      <c r="D15" s="44" t="s">
        <v>26</v>
      </c>
      <c r="E15" s="45">
        <f>SUM(F15:H15)</f>
        <v>3650</v>
      </c>
      <c r="F15" s="46">
        <f t="shared" ref="F15:T15" si="15">F16+F17+F18</f>
        <v>3650</v>
      </c>
      <c r="G15" s="46">
        <f t="shared" si="15"/>
        <v>0</v>
      </c>
      <c r="H15" s="46">
        <f t="shared" si="15"/>
        <v>0</v>
      </c>
      <c r="I15" s="45">
        <f>SUM(J15:L15)</f>
        <v>3760</v>
      </c>
      <c r="J15" s="46">
        <f>SUM(J16:J18)</f>
        <v>3760</v>
      </c>
      <c r="K15" s="46">
        <f t="shared" ref="K15:L15" si="16">SUM(K16:K18)</f>
        <v>0</v>
      </c>
      <c r="L15" s="46">
        <f t="shared" si="16"/>
        <v>0</v>
      </c>
      <c r="M15" s="45">
        <f>SUM(N15:P15)</f>
        <v>3760</v>
      </c>
      <c r="N15" s="46">
        <f>SUM(N16:N18)</f>
        <v>3760</v>
      </c>
      <c r="O15" s="46">
        <f t="shared" ref="O15:P15" si="17">SUM(O16:O18)</f>
        <v>0</v>
      </c>
      <c r="P15" s="46">
        <f t="shared" si="17"/>
        <v>0</v>
      </c>
      <c r="Q15" s="45">
        <f t="shared" si="13"/>
        <v>3760</v>
      </c>
      <c r="R15" s="46">
        <f t="shared" si="15"/>
        <v>3760</v>
      </c>
      <c r="S15" s="46">
        <f t="shared" si="15"/>
        <v>0</v>
      </c>
      <c r="T15" s="46">
        <f t="shared" si="15"/>
        <v>0</v>
      </c>
      <c r="U15" s="45"/>
    </row>
    <row r="16" spans="1:21" s="23" customFormat="1" ht="155.25" hidden="1" customHeight="1" x14ac:dyDescent="0.25">
      <c r="A16" s="22"/>
      <c r="B16" s="47"/>
      <c r="C16" s="48" t="s">
        <v>22</v>
      </c>
      <c r="D16" s="49" t="s">
        <v>27</v>
      </c>
      <c r="E16" s="45">
        <f t="shared" ref="E16:E18" si="18">SUM(F16:H16)</f>
        <v>3340</v>
      </c>
      <c r="F16" s="50">
        <v>3340</v>
      </c>
      <c r="G16" s="50">
        <v>0</v>
      </c>
      <c r="H16" s="50">
        <v>0</v>
      </c>
      <c r="I16" s="45">
        <f t="shared" ref="I16:I18" si="19">SUM(J16:L16)</f>
        <v>3441</v>
      </c>
      <c r="J16" s="50">
        <v>3441</v>
      </c>
      <c r="K16" s="50">
        <v>0</v>
      </c>
      <c r="L16" s="50">
        <v>0</v>
      </c>
      <c r="M16" s="45">
        <f t="shared" ref="M16:M18" si="20">SUM(N16:P16)</f>
        <v>3441</v>
      </c>
      <c r="N16" s="50">
        <v>3441</v>
      </c>
      <c r="O16" s="50">
        <v>0</v>
      </c>
      <c r="P16" s="50">
        <v>0</v>
      </c>
      <c r="Q16" s="45">
        <f t="shared" si="13"/>
        <v>3441</v>
      </c>
      <c r="R16" s="50">
        <v>3441</v>
      </c>
      <c r="S16" s="50">
        <v>0</v>
      </c>
      <c r="T16" s="50">
        <v>0</v>
      </c>
      <c r="U16" s="45"/>
    </row>
    <row r="17" spans="1:21" s="23" customFormat="1" ht="189.75" hidden="1" customHeight="1" x14ac:dyDescent="0.25">
      <c r="A17" s="22"/>
      <c r="B17" s="47"/>
      <c r="C17" s="48" t="s">
        <v>23</v>
      </c>
      <c r="D17" s="49" t="s">
        <v>28</v>
      </c>
      <c r="E17" s="45">
        <f t="shared" si="18"/>
        <v>169</v>
      </c>
      <c r="F17" s="50">
        <v>169</v>
      </c>
      <c r="G17" s="50">
        <v>0</v>
      </c>
      <c r="H17" s="50">
        <v>0</v>
      </c>
      <c r="I17" s="45">
        <f t="shared" si="19"/>
        <v>174</v>
      </c>
      <c r="J17" s="50">
        <v>174</v>
      </c>
      <c r="K17" s="50">
        <v>0</v>
      </c>
      <c r="L17" s="50">
        <v>0</v>
      </c>
      <c r="M17" s="45">
        <f t="shared" si="20"/>
        <v>174</v>
      </c>
      <c r="N17" s="50">
        <v>174</v>
      </c>
      <c r="O17" s="50">
        <v>0</v>
      </c>
      <c r="P17" s="50">
        <v>0</v>
      </c>
      <c r="Q17" s="45">
        <f t="shared" si="13"/>
        <v>174</v>
      </c>
      <c r="R17" s="50">
        <v>174</v>
      </c>
      <c r="S17" s="50">
        <v>0</v>
      </c>
      <c r="T17" s="50">
        <v>0</v>
      </c>
      <c r="U17" s="45"/>
    </row>
    <row r="18" spans="1:21" s="23" customFormat="1" ht="224.25" hidden="1" customHeight="1" x14ac:dyDescent="0.25">
      <c r="A18" s="22"/>
      <c r="B18" s="47"/>
      <c r="C18" s="48" t="s">
        <v>24</v>
      </c>
      <c r="D18" s="49" t="s">
        <v>29</v>
      </c>
      <c r="E18" s="45">
        <f t="shared" si="18"/>
        <v>141</v>
      </c>
      <c r="F18" s="50">
        <v>141</v>
      </c>
      <c r="G18" s="50">
        <v>0</v>
      </c>
      <c r="H18" s="50">
        <v>0</v>
      </c>
      <c r="I18" s="45">
        <f t="shared" si="19"/>
        <v>145</v>
      </c>
      <c r="J18" s="50">
        <v>145</v>
      </c>
      <c r="K18" s="50">
        <v>0</v>
      </c>
      <c r="L18" s="50">
        <v>0</v>
      </c>
      <c r="M18" s="45">
        <f t="shared" si="20"/>
        <v>145</v>
      </c>
      <c r="N18" s="50">
        <v>145</v>
      </c>
      <c r="O18" s="50">
        <v>0</v>
      </c>
      <c r="P18" s="50">
        <v>0</v>
      </c>
      <c r="Q18" s="45">
        <f t="shared" si="13"/>
        <v>145</v>
      </c>
      <c r="R18" s="50">
        <v>145</v>
      </c>
      <c r="S18" s="50">
        <v>0</v>
      </c>
      <c r="T18" s="50">
        <v>0</v>
      </c>
      <c r="U18" s="45"/>
    </row>
    <row r="19" spans="1:21" s="23" customFormat="1" ht="293.25" hidden="1" customHeight="1" x14ac:dyDescent="0.25">
      <c r="A19" s="24"/>
      <c r="B19" s="42" t="s">
        <v>25</v>
      </c>
      <c r="C19" s="43"/>
      <c r="D19" s="44" t="s">
        <v>36</v>
      </c>
      <c r="E19" s="45">
        <f>SUM(F19:H19)</f>
        <v>9850</v>
      </c>
      <c r="F19" s="46">
        <f t="shared" ref="F19:H19" si="21">F20</f>
        <v>9200</v>
      </c>
      <c r="G19" s="46">
        <f t="shared" si="21"/>
        <v>0</v>
      </c>
      <c r="H19" s="46">
        <f t="shared" si="21"/>
        <v>650</v>
      </c>
      <c r="I19" s="45">
        <f>SUM(J19:L19)</f>
        <v>13080</v>
      </c>
      <c r="J19" s="46">
        <f>SUM(J20)</f>
        <v>12400</v>
      </c>
      <c r="K19" s="46">
        <f t="shared" ref="K19:L19" si="22">SUM(K20)</f>
        <v>0</v>
      </c>
      <c r="L19" s="46">
        <f t="shared" si="22"/>
        <v>680</v>
      </c>
      <c r="M19" s="45">
        <f>SUM(N19:P19)</f>
        <v>13120</v>
      </c>
      <c r="N19" s="46">
        <f t="shared" ref="N19" si="23">SUM(N20)</f>
        <v>12400</v>
      </c>
      <c r="O19" s="46">
        <f t="shared" ref="O19:P19" si="24">SUM(O20)</f>
        <v>0</v>
      </c>
      <c r="P19" s="46">
        <f t="shared" si="24"/>
        <v>720</v>
      </c>
      <c r="Q19" s="45">
        <f>SUM(R19:T19)</f>
        <v>13270</v>
      </c>
      <c r="R19" s="46">
        <f t="shared" ref="R19:S19" si="25">SUM(R20)</f>
        <v>12500</v>
      </c>
      <c r="S19" s="46">
        <f t="shared" si="25"/>
        <v>0</v>
      </c>
      <c r="T19" s="46">
        <f t="shared" ref="T19" si="26">SUM(T20)</f>
        <v>770</v>
      </c>
      <c r="U19" s="45"/>
    </row>
    <row r="20" spans="1:21" s="21" customFormat="1" ht="120.75" hidden="1" customHeight="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1"/>
        <v>13120</v>
      </c>
      <c r="N20" s="50">
        <v>12400</v>
      </c>
      <c r="O20" s="50">
        <v>0</v>
      </c>
      <c r="P20" s="50">
        <v>720</v>
      </c>
      <c r="Q20" s="45">
        <f t="shared" si="13"/>
        <v>13270</v>
      </c>
      <c r="R20" s="50">
        <v>12500</v>
      </c>
      <c r="S20" s="50">
        <v>0</v>
      </c>
      <c r="T20" s="50">
        <v>770</v>
      </c>
      <c r="U20" s="45"/>
    </row>
    <row r="21" spans="1:21" s="1" customFormat="1" ht="224.25" hidden="1" customHeight="1" x14ac:dyDescent="0.25">
      <c r="A21" s="18"/>
      <c r="B21" s="42" t="s">
        <v>38</v>
      </c>
      <c r="C21" s="43"/>
      <c r="D21" s="44" t="s">
        <v>41</v>
      </c>
      <c r="E21" s="45">
        <f>SUM(F21:H21)</f>
        <v>25993</v>
      </c>
      <c r="F21" s="46">
        <f>SUM(F22:F24)</f>
        <v>25985</v>
      </c>
      <c r="G21" s="46">
        <f t="shared" ref="G21:H21" si="27">SUM(G22:G24)</f>
        <v>0</v>
      </c>
      <c r="H21" s="46">
        <f t="shared" si="27"/>
        <v>8</v>
      </c>
      <c r="I21" s="45">
        <f>SUM(J21:L21)</f>
        <v>25993</v>
      </c>
      <c r="J21" s="46">
        <f>SUM(J22:J24)</f>
        <v>25985</v>
      </c>
      <c r="K21" s="46">
        <f t="shared" ref="K21:L21" si="28">SUM(K22:K24)</f>
        <v>0</v>
      </c>
      <c r="L21" s="46">
        <f t="shared" si="28"/>
        <v>8</v>
      </c>
      <c r="M21" s="45">
        <f>SUM(N21:P21)</f>
        <v>25993</v>
      </c>
      <c r="N21" s="46">
        <f>SUM(N22:N24)</f>
        <v>25985</v>
      </c>
      <c r="O21" s="46">
        <f t="shared" ref="O21:P21" si="29">SUM(O22:O24)</f>
        <v>0</v>
      </c>
      <c r="P21" s="46">
        <f t="shared" si="29"/>
        <v>8</v>
      </c>
      <c r="Q21" s="45">
        <f>SUM(R21:T21)</f>
        <v>25993</v>
      </c>
      <c r="R21" s="46">
        <f>SUM(R22:R24)</f>
        <v>25985</v>
      </c>
      <c r="S21" s="46">
        <f t="shared" ref="S21:T21" si="30">SUM(S22:S24)</f>
        <v>0</v>
      </c>
      <c r="T21" s="46">
        <f t="shared" si="30"/>
        <v>8</v>
      </c>
      <c r="U21" s="45"/>
    </row>
    <row r="22" spans="1:21" s="12" customFormat="1" ht="409.5" hidden="1" customHeight="1" x14ac:dyDescent="0.25">
      <c r="A22" s="11"/>
      <c r="B22" s="47"/>
      <c r="C22" s="48" t="s">
        <v>44</v>
      </c>
      <c r="D22" s="49" t="s">
        <v>42</v>
      </c>
      <c r="E22" s="45">
        <f t="shared" ref="E22:E24" si="31">SUM(F22:H22)</f>
        <v>12013</v>
      </c>
      <c r="F22" s="50">
        <v>12005</v>
      </c>
      <c r="G22" s="50">
        <v>0</v>
      </c>
      <c r="H22" s="50">
        <v>8</v>
      </c>
      <c r="I22" s="45">
        <f t="shared" ref="I22:I24" si="32">SUM(J22:L22)</f>
        <v>12013</v>
      </c>
      <c r="J22" s="50">
        <v>12005</v>
      </c>
      <c r="K22" s="50">
        <v>0</v>
      </c>
      <c r="L22" s="50">
        <v>8</v>
      </c>
      <c r="M22" s="45">
        <f t="shared" ref="M22:M24" si="33">SUM(N22:P22)</f>
        <v>12013</v>
      </c>
      <c r="N22" s="50">
        <v>12005</v>
      </c>
      <c r="O22" s="50">
        <v>0</v>
      </c>
      <c r="P22" s="50">
        <v>8</v>
      </c>
      <c r="Q22" s="45">
        <f t="shared" ref="Q22:Q24" si="34">SUM(R22:T22)</f>
        <v>12013</v>
      </c>
      <c r="R22" s="50">
        <v>12005</v>
      </c>
      <c r="S22" s="50">
        <v>0</v>
      </c>
      <c r="T22" s="50">
        <v>8</v>
      </c>
      <c r="U22" s="45"/>
    </row>
    <row r="23" spans="1:21" s="12" customFormat="1" ht="409.5" hidden="1" customHeight="1" x14ac:dyDescent="0.25">
      <c r="A23" s="11"/>
      <c r="B23" s="47"/>
      <c r="C23" s="48" t="s">
        <v>45</v>
      </c>
      <c r="D23" s="49" t="s">
        <v>39</v>
      </c>
      <c r="E23" s="45">
        <f t="shared" si="31"/>
        <v>11348</v>
      </c>
      <c r="F23" s="50">
        <v>11348</v>
      </c>
      <c r="G23" s="50">
        <v>0</v>
      </c>
      <c r="H23" s="50">
        <v>0</v>
      </c>
      <c r="I23" s="45">
        <f t="shared" si="32"/>
        <v>11348</v>
      </c>
      <c r="J23" s="50">
        <v>11348</v>
      </c>
      <c r="K23" s="50">
        <v>0</v>
      </c>
      <c r="L23" s="50">
        <v>0</v>
      </c>
      <c r="M23" s="45">
        <f t="shared" si="33"/>
        <v>11348</v>
      </c>
      <c r="N23" s="50">
        <v>11348</v>
      </c>
      <c r="O23" s="50">
        <v>0</v>
      </c>
      <c r="P23" s="50">
        <v>0</v>
      </c>
      <c r="Q23" s="45">
        <f t="shared" si="34"/>
        <v>11348</v>
      </c>
      <c r="R23" s="50">
        <v>11348</v>
      </c>
      <c r="S23" s="50">
        <v>0</v>
      </c>
      <c r="T23" s="50">
        <v>0</v>
      </c>
      <c r="U23" s="45"/>
    </row>
    <row r="24" spans="1:21" s="12" customFormat="1" ht="409.5" hidden="1" customHeight="1" x14ac:dyDescent="0.25">
      <c r="A24" s="11"/>
      <c r="B24" s="47"/>
      <c r="C24" s="48" t="s">
        <v>46</v>
      </c>
      <c r="D24" s="49" t="s">
        <v>40</v>
      </c>
      <c r="E24" s="45">
        <f t="shared" si="31"/>
        <v>2632</v>
      </c>
      <c r="F24" s="50">
        <v>2632</v>
      </c>
      <c r="G24" s="50">
        <v>0</v>
      </c>
      <c r="H24" s="50">
        <v>0</v>
      </c>
      <c r="I24" s="45">
        <f t="shared" si="32"/>
        <v>2632</v>
      </c>
      <c r="J24" s="50">
        <v>2632</v>
      </c>
      <c r="K24" s="50">
        <v>0</v>
      </c>
      <c r="L24" s="50">
        <v>0</v>
      </c>
      <c r="M24" s="45">
        <f t="shared" si="33"/>
        <v>2632</v>
      </c>
      <c r="N24" s="50">
        <v>2632</v>
      </c>
      <c r="O24" s="50">
        <v>0</v>
      </c>
      <c r="P24" s="50">
        <v>0</v>
      </c>
      <c r="Q24" s="45">
        <f t="shared" si="34"/>
        <v>2632</v>
      </c>
      <c r="R24" s="50">
        <v>2632</v>
      </c>
      <c r="S24" s="50">
        <v>0</v>
      </c>
      <c r="T24" s="50">
        <v>0</v>
      </c>
      <c r="U24" s="45"/>
    </row>
    <row r="25" spans="1:21" s="4" customFormat="1" ht="345" hidden="1" customHeight="1" x14ac:dyDescent="0.25">
      <c r="A25" s="3"/>
      <c r="B25" s="42" t="s">
        <v>32</v>
      </c>
      <c r="C25" s="43"/>
      <c r="D25" s="44" t="s">
        <v>47</v>
      </c>
      <c r="E25" s="45">
        <f t="shared" si="8"/>
        <v>7507</v>
      </c>
      <c r="F25" s="46">
        <f>SUM(F26)</f>
        <v>6910</v>
      </c>
      <c r="G25" s="46">
        <f t="shared" ref="G25:H25" si="35">SUM(G26)</f>
        <v>582</v>
      </c>
      <c r="H25" s="46">
        <f t="shared" si="35"/>
        <v>15</v>
      </c>
      <c r="I25" s="45">
        <f>SUM(J25:L25)</f>
        <v>7414</v>
      </c>
      <c r="J25" s="46">
        <f>SUM(J26)</f>
        <v>6980</v>
      </c>
      <c r="K25" s="46">
        <f t="shared" ref="K25:L25" si="36">SUM(K26)</f>
        <v>419</v>
      </c>
      <c r="L25" s="46">
        <f t="shared" si="36"/>
        <v>15</v>
      </c>
      <c r="M25" s="45">
        <f>SUM(N25:P25)</f>
        <v>7065</v>
      </c>
      <c r="N25" s="46">
        <f>SUM(N26)</f>
        <v>7050</v>
      </c>
      <c r="O25" s="46">
        <f t="shared" ref="O25:P25" si="37">SUM(O26)</f>
        <v>0</v>
      </c>
      <c r="P25" s="46">
        <f t="shared" si="37"/>
        <v>15</v>
      </c>
      <c r="Q25" s="45">
        <f>SUM(R25:T25)</f>
        <v>7135</v>
      </c>
      <c r="R25" s="46">
        <f>SUM(R26)</f>
        <v>7120</v>
      </c>
      <c r="S25" s="46">
        <f t="shared" ref="S25:T25" si="38">SUM(S26)</f>
        <v>0</v>
      </c>
      <c r="T25" s="46">
        <f t="shared" si="38"/>
        <v>15</v>
      </c>
      <c r="U25" s="45"/>
    </row>
    <row r="26" spans="1:21" s="12" customFormat="1" ht="293.25" hidden="1" customHeight="1" x14ac:dyDescent="0.25">
      <c r="A26" s="11"/>
      <c r="B26" s="47"/>
      <c r="C26" s="48" t="s">
        <v>31</v>
      </c>
      <c r="D26" s="49" t="s">
        <v>33</v>
      </c>
      <c r="E26" s="45">
        <f t="shared" si="8"/>
        <v>7507</v>
      </c>
      <c r="F26" s="50">
        <v>6910</v>
      </c>
      <c r="G26" s="50">
        <v>582</v>
      </c>
      <c r="H26" s="50">
        <v>15</v>
      </c>
      <c r="I26" s="45">
        <f t="shared" si="10"/>
        <v>7414</v>
      </c>
      <c r="J26" s="50">
        <v>6980</v>
      </c>
      <c r="K26" s="50">
        <v>419</v>
      </c>
      <c r="L26" s="50">
        <v>15</v>
      </c>
      <c r="M26" s="45">
        <f>SUM(N26:P26)</f>
        <v>7065</v>
      </c>
      <c r="N26" s="50">
        <v>7050</v>
      </c>
      <c r="O26" s="50">
        <v>0</v>
      </c>
      <c r="P26" s="50">
        <v>15</v>
      </c>
      <c r="Q26" s="45">
        <f>SUM(R26:T26)</f>
        <v>7135</v>
      </c>
      <c r="R26" s="50">
        <v>7120</v>
      </c>
      <c r="S26" s="50">
        <v>0</v>
      </c>
      <c r="T26" s="50">
        <v>15</v>
      </c>
      <c r="U26" s="45"/>
    </row>
    <row r="27" spans="1:21" ht="172.5" hidden="1" customHeight="1" x14ac:dyDescent="0.25">
      <c r="B27" s="42" t="s">
        <v>48</v>
      </c>
      <c r="C27" s="43"/>
      <c r="D27" s="44" t="s">
        <v>34</v>
      </c>
      <c r="E27" s="45">
        <f>SUM(F27:H27)</f>
        <v>3248</v>
      </c>
      <c r="F27" s="46">
        <f>SUM(F28)</f>
        <v>2970</v>
      </c>
      <c r="G27" s="46">
        <f t="shared" ref="G27:H27" si="39">SUM(G28)</f>
        <v>0</v>
      </c>
      <c r="H27" s="46">
        <f t="shared" si="39"/>
        <v>278</v>
      </c>
      <c r="I27" s="45">
        <f>SUM(J27:L27)</f>
        <v>3248</v>
      </c>
      <c r="J27" s="46">
        <f>SUM(J28)</f>
        <v>2970</v>
      </c>
      <c r="K27" s="46">
        <f t="shared" ref="K27:L27" si="40">SUM(K28)</f>
        <v>0</v>
      </c>
      <c r="L27" s="46">
        <f t="shared" si="40"/>
        <v>278</v>
      </c>
      <c r="M27" s="45">
        <f>SUM(N27:P27)</f>
        <v>3248</v>
      </c>
      <c r="N27" s="46">
        <f>SUM(N28)</f>
        <v>2970</v>
      </c>
      <c r="O27" s="46">
        <f t="shared" ref="O27:P27" si="41">SUM(O28)</f>
        <v>0</v>
      </c>
      <c r="P27" s="46">
        <f t="shared" si="41"/>
        <v>278</v>
      </c>
      <c r="Q27" s="45">
        <f>SUM(R27:T27)</f>
        <v>3248</v>
      </c>
      <c r="R27" s="46">
        <f>SUM(R28)</f>
        <v>2970</v>
      </c>
      <c r="S27" s="46">
        <f t="shared" ref="S27:T27" si="42">SUM(S28)</f>
        <v>0</v>
      </c>
      <c r="T27" s="46">
        <f t="shared" si="42"/>
        <v>278</v>
      </c>
      <c r="U27" s="45"/>
    </row>
    <row r="28" spans="1:21" ht="224.25" hidden="1" customHeight="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c r="U28" s="45"/>
    </row>
    <row r="29" spans="1:21" s="153" customFormat="1" ht="24" x14ac:dyDescent="0.25">
      <c r="A29" s="147"/>
      <c r="B29" s="148" t="s">
        <v>50</v>
      </c>
      <c r="C29" s="149"/>
      <c r="D29" s="150" t="s">
        <v>51</v>
      </c>
      <c r="E29" s="151">
        <f t="shared" si="8"/>
        <v>2328000</v>
      </c>
      <c r="F29" s="152">
        <f>F30+F33+F44</f>
        <v>2328000</v>
      </c>
      <c r="G29" s="152">
        <f t="shared" ref="G29:T29" si="43">G30+G33+G44</f>
        <v>0</v>
      </c>
      <c r="H29" s="152">
        <f t="shared" si="43"/>
        <v>0</v>
      </c>
      <c r="I29" s="151">
        <f t="shared" si="10"/>
        <v>2388000</v>
      </c>
      <c r="J29" s="152">
        <f t="shared" si="43"/>
        <v>2388000</v>
      </c>
      <c r="K29" s="152">
        <f t="shared" si="43"/>
        <v>0</v>
      </c>
      <c r="L29" s="152">
        <f t="shared" si="43"/>
        <v>0</v>
      </c>
      <c r="M29" s="151">
        <f t="shared" si="11"/>
        <v>2448000</v>
      </c>
      <c r="N29" s="152">
        <f t="shared" si="43"/>
        <v>2448000</v>
      </c>
      <c r="O29" s="152">
        <f t="shared" si="43"/>
        <v>0</v>
      </c>
      <c r="P29" s="152">
        <f t="shared" si="43"/>
        <v>0</v>
      </c>
      <c r="Q29" s="151">
        <f t="shared" si="13"/>
        <v>2453300</v>
      </c>
      <c r="R29" s="152">
        <f t="shared" si="43"/>
        <v>2453300</v>
      </c>
      <c r="S29" s="152">
        <f t="shared" si="43"/>
        <v>0</v>
      </c>
      <c r="T29" s="152">
        <f t="shared" si="43"/>
        <v>0</v>
      </c>
      <c r="U29" s="151">
        <f>U30+U33+E44</f>
        <v>2446792151</v>
      </c>
    </row>
    <row r="30" spans="1:21" ht="17.25" x14ac:dyDescent="0.25">
      <c r="B30" s="42" t="s">
        <v>52</v>
      </c>
      <c r="C30" s="43"/>
      <c r="D30" s="44" t="s">
        <v>53</v>
      </c>
      <c r="E30" s="45">
        <f>SUM(F30:H30)</f>
        <v>1614000</v>
      </c>
      <c r="F30" s="46">
        <f>SUM(F31:F32)</f>
        <v>1614000</v>
      </c>
      <c r="G30" s="46">
        <f t="shared" ref="G30:H30" si="44">SUM(G31:G32)</f>
        <v>0</v>
      </c>
      <c r="H30" s="46">
        <f t="shared" si="44"/>
        <v>0</v>
      </c>
      <c r="I30" s="45">
        <f>SUM(J30:L30)</f>
        <v>1663000</v>
      </c>
      <c r="J30" s="46">
        <f>SUM(J31:J32)</f>
        <v>1663000</v>
      </c>
      <c r="K30" s="46">
        <f t="shared" ref="K30:L30" si="45">SUM(K31:K32)</f>
        <v>0</v>
      </c>
      <c r="L30" s="46">
        <f t="shared" si="45"/>
        <v>0</v>
      </c>
      <c r="M30" s="45">
        <f>SUM(N30:P30)</f>
        <v>1712000</v>
      </c>
      <c r="N30" s="46">
        <f>SUM(N31:N32)</f>
        <v>1712000</v>
      </c>
      <c r="O30" s="46">
        <f t="shared" ref="O30:P30" si="46">SUM(O31:O32)</f>
        <v>0</v>
      </c>
      <c r="P30" s="46">
        <f t="shared" si="46"/>
        <v>0</v>
      </c>
      <c r="Q30" s="45">
        <f>SUM(R30:T30)</f>
        <v>1712000</v>
      </c>
      <c r="R30" s="46">
        <f>SUM(R31:R32)</f>
        <v>1712000</v>
      </c>
      <c r="S30" s="46">
        <f t="shared" ref="S30:T30" si="47">SUM(S31:S32)</f>
        <v>0</v>
      </c>
      <c r="T30" s="46">
        <f t="shared" si="47"/>
        <v>0</v>
      </c>
      <c r="U30" s="45">
        <f>SUM(U31:U32)</f>
        <v>1760622887</v>
      </c>
    </row>
    <row r="31" spans="1:21" ht="34.5" x14ac:dyDescent="0.25">
      <c r="B31" s="47"/>
      <c r="C31" s="48" t="s">
        <v>74</v>
      </c>
      <c r="D31" s="49" t="s">
        <v>54</v>
      </c>
      <c r="E31" s="45">
        <f>SUM(F31:H31)</f>
        <v>1511765.6</v>
      </c>
      <c r="F31" s="50">
        <v>1511765.6</v>
      </c>
      <c r="G31" s="50">
        <v>0</v>
      </c>
      <c r="H31" s="50">
        <v>0</v>
      </c>
      <c r="I31" s="45">
        <f t="shared" si="10"/>
        <v>1560765.6</v>
      </c>
      <c r="J31" s="50">
        <v>1560765.6</v>
      </c>
      <c r="K31" s="50">
        <v>0</v>
      </c>
      <c r="L31" s="50">
        <v>0</v>
      </c>
      <c r="M31" s="45">
        <f t="shared" si="11"/>
        <v>1609765.6</v>
      </c>
      <c r="N31" s="50">
        <v>1609765.6</v>
      </c>
      <c r="O31" s="50">
        <v>0</v>
      </c>
      <c r="P31" s="50">
        <v>0</v>
      </c>
      <c r="Q31" s="45">
        <f t="shared" si="13"/>
        <v>1609765.6</v>
      </c>
      <c r="R31" s="50">
        <v>1609765.6</v>
      </c>
      <c r="S31" s="50">
        <v>0</v>
      </c>
      <c r="T31" s="50">
        <v>0</v>
      </c>
      <c r="U31" s="45">
        <v>1651574059</v>
      </c>
    </row>
    <row r="32" spans="1:21" ht="69" x14ac:dyDescent="0.25">
      <c r="B32" s="47"/>
      <c r="C32" s="48" t="s">
        <v>73</v>
      </c>
      <c r="D32" s="49" t="s">
        <v>55</v>
      </c>
      <c r="E32" s="45">
        <f>SUM(F32:H32)</f>
        <v>102234.4</v>
      </c>
      <c r="F32" s="50">
        <v>102234.4</v>
      </c>
      <c r="G32" s="50">
        <v>0</v>
      </c>
      <c r="H32" s="50">
        <v>0</v>
      </c>
      <c r="I32" s="45">
        <f t="shared" si="10"/>
        <v>102234.4</v>
      </c>
      <c r="J32" s="50">
        <v>102234.4</v>
      </c>
      <c r="K32" s="50">
        <v>0</v>
      </c>
      <c r="L32" s="50">
        <v>0</v>
      </c>
      <c r="M32" s="45">
        <f t="shared" si="11"/>
        <v>102234.4</v>
      </c>
      <c r="N32" s="50">
        <v>102234.4</v>
      </c>
      <c r="O32" s="50">
        <v>0</v>
      </c>
      <c r="P32" s="50">
        <v>0</v>
      </c>
      <c r="Q32" s="45">
        <f t="shared" si="13"/>
        <v>102234.4</v>
      </c>
      <c r="R32" s="50">
        <v>102234.4</v>
      </c>
      <c r="S32" s="50">
        <v>0</v>
      </c>
      <c r="T32" s="50">
        <v>0</v>
      </c>
      <c r="U32" s="45">
        <v>109048828</v>
      </c>
    </row>
    <row r="33" spans="2:21" ht="34.5" x14ac:dyDescent="0.25">
      <c r="B33" s="42" t="s">
        <v>56</v>
      </c>
      <c r="C33" s="43"/>
      <c r="D33" s="44" t="s">
        <v>57</v>
      </c>
      <c r="E33" s="45">
        <f>SUM(F33:H33)</f>
        <v>688000.00000000012</v>
      </c>
      <c r="F33" s="46">
        <f>SUM(F34:F43)</f>
        <v>688000.00000000012</v>
      </c>
      <c r="G33" s="46">
        <f t="shared" ref="G33:H33" si="48">SUM(G34:G43)</f>
        <v>0</v>
      </c>
      <c r="H33" s="46">
        <f t="shared" si="48"/>
        <v>0</v>
      </c>
      <c r="I33" s="45">
        <f>SUM(J33:L33)</f>
        <v>698000</v>
      </c>
      <c r="J33" s="46">
        <f>SUM(J34:J43)</f>
        <v>698000</v>
      </c>
      <c r="K33" s="46">
        <f t="shared" ref="K33:L33" si="49">SUM(K34:K43)</f>
        <v>0</v>
      </c>
      <c r="L33" s="46">
        <f t="shared" si="49"/>
        <v>0</v>
      </c>
      <c r="M33" s="45">
        <f>SUM(N33:P33)</f>
        <v>707000.00000000012</v>
      </c>
      <c r="N33" s="46">
        <f>SUM(N34:N43)</f>
        <v>707000.00000000012</v>
      </c>
      <c r="O33" s="46">
        <f t="shared" ref="O33:P33" si="50">SUM(O34:O43)</f>
        <v>0</v>
      </c>
      <c r="P33" s="46">
        <f t="shared" si="50"/>
        <v>0</v>
      </c>
      <c r="Q33" s="45">
        <f>SUM(R33:T33)</f>
        <v>709000.00000000012</v>
      </c>
      <c r="R33" s="46">
        <f>SUM(R34:R43)</f>
        <v>709000.00000000012</v>
      </c>
      <c r="S33" s="46">
        <f t="shared" ref="S33:T33" si="51">SUM(S34:S43)</f>
        <v>0</v>
      </c>
      <c r="T33" s="46">
        <f t="shared" si="51"/>
        <v>0</v>
      </c>
      <c r="U33" s="45">
        <f>SUM(U34:U43)</f>
        <v>686143264</v>
      </c>
    </row>
    <row r="34" spans="2:21" ht="34.5" x14ac:dyDescent="0.25">
      <c r="B34" s="47"/>
      <c r="C34" s="48" t="s">
        <v>63</v>
      </c>
      <c r="D34" s="49" t="s">
        <v>58</v>
      </c>
      <c r="E34" s="45">
        <f t="shared" ref="E34:E43" si="52">SUM(F34:H34)</f>
        <v>294788.90000000002</v>
      </c>
      <c r="F34" s="50">
        <v>294788.90000000002</v>
      </c>
      <c r="G34" s="50"/>
      <c r="H34" s="50"/>
      <c r="I34" s="45">
        <f t="shared" ref="I34:I43" si="53">SUM(J34:L34)</f>
        <v>299882</v>
      </c>
      <c r="J34" s="50">
        <v>299882</v>
      </c>
      <c r="K34" s="50"/>
      <c r="L34" s="50"/>
      <c r="M34" s="45">
        <f t="shared" ref="M34:M43" si="54">SUM(N34:P34)</f>
        <v>307000</v>
      </c>
      <c r="N34" s="50">
        <v>307000</v>
      </c>
      <c r="O34" s="50"/>
      <c r="P34" s="50"/>
      <c r="Q34" s="45">
        <f t="shared" ref="Q34:Q43" si="55">SUM(R34:T34)</f>
        <v>307000</v>
      </c>
      <c r="R34" s="50">
        <v>307000</v>
      </c>
      <c r="S34" s="50"/>
      <c r="T34" s="50"/>
      <c r="U34" s="45">
        <v>294400000</v>
      </c>
    </row>
    <row r="35" spans="2:21" ht="17.25" x14ac:dyDescent="0.25">
      <c r="B35" s="47"/>
      <c r="C35" s="48" t="s">
        <v>64</v>
      </c>
      <c r="D35" s="49" t="s">
        <v>95</v>
      </c>
      <c r="E35" s="45">
        <f t="shared" si="52"/>
        <v>227410.5</v>
      </c>
      <c r="F35" s="50">
        <v>227410.5</v>
      </c>
      <c r="G35" s="50"/>
      <c r="H35" s="50"/>
      <c r="I35" s="45">
        <f t="shared" si="53"/>
        <v>230000</v>
      </c>
      <c r="J35" s="50">
        <v>230000</v>
      </c>
      <c r="K35" s="50"/>
      <c r="L35" s="50"/>
      <c r="M35" s="45">
        <f t="shared" si="54"/>
        <v>230951.4</v>
      </c>
      <c r="N35" s="50">
        <v>230951.4</v>
      </c>
      <c r="O35" s="50"/>
      <c r="P35" s="50"/>
      <c r="Q35" s="45">
        <f t="shared" si="55"/>
        <v>231951.4</v>
      </c>
      <c r="R35" s="50">
        <v>231951.4</v>
      </c>
      <c r="S35" s="50"/>
      <c r="T35" s="50"/>
      <c r="U35" s="45">
        <v>227410500</v>
      </c>
    </row>
    <row r="36" spans="2:21" ht="34.5" x14ac:dyDescent="0.25">
      <c r="B36" s="47"/>
      <c r="C36" s="48" t="s">
        <v>65</v>
      </c>
      <c r="D36" s="49" t="s">
        <v>94</v>
      </c>
      <c r="E36" s="45">
        <f t="shared" si="52"/>
        <v>121477.8</v>
      </c>
      <c r="F36" s="50">
        <v>121477.8</v>
      </c>
      <c r="G36" s="50"/>
      <c r="H36" s="50"/>
      <c r="I36" s="45">
        <f t="shared" si="53"/>
        <v>122558</v>
      </c>
      <c r="J36" s="50">
        <v>122558</v>
      </c>
      <c r="K36" s="50"/>
      <c r="L36" s="50"/>
      <c r="M36" s="45">
        <f t="shared" si="54"/>
        <v>123637.8</v>
      </c>
      <c r="N36" s="50">
        <v>123637.8</v>
      </c>
      <c r="O36" s="50"/>
      <c r="P36" s="50"/>
      <c r="Q36" s="45">
        <f t="shared" si="55"/>
        <v>123637.8</v>
      </c>
      <c r="R36" s="50">
        <v>123637.8</v>
      </c>
      <c r="S36" s="50"/>
      <c r="T36" s="50"/>
      <c r="U36" s="45">
        <v>121411980</v>
      </c>
    </row>
    <row r="37" spans="2:21" ht="17.25" x14ac:dyDescent="0.25">
      <c r="B37" s="47"/>
      <c r="C37" s="48" t="s">
        <v>66</v>
      </c>
      <c r="D37" s="49" t="s">
        <v>93</v>
      </c>
      <c r="E37" s="45">
        <f t="shared" si="52"/>
        <v>715.3</v>
      </c>
      <c r="F37" s="50">
        <v>715.3</v>
      </c>
      <c r="G37" s="50"/>
      <c r="H37" s="50"/>
      <c r="I37" s="45">
        <f t="shared" si="53"/>
        <v>716</v>
      </c>
      <c r="J37" s="50">
        <v>716</v>
      </c>
      <c r="K37" s="50"/>
      <c r="L37" s="50"/>
      <c r="M37" s="45">
        <f t="shared" si="54"/>
        <v>715.3</v>
      </c>
      <c r="N37" s="50">
        <v>715.3</v>
      </c>
      <c r="O37" s="50"/>
      <c r="P37" s="50"/>
      <c r="Q37" s="45">
        <f t="shared" si="55"/>
        <v>715.3</v>
      </c>
      <c r="R37" s="50">
        <v>715.3</v>
      </c>
      <c r="S37" s="50"/>
      <c r="T37" s="50"/>
      <c r="U37" s="45">
        <v>714960</v>
      </c>
    </row>
    <row r="38" spans="2:21" ht="17.25" x14ac:dyDescent="0.25">
      <c r="B38" s="47"/>
      <c r="C38" s="48" t="s">
        <v>67</v>
      </c>
      <c r="D38" s="49" t="s">
        <v>59</v>
      </c>
      <c r="E38" s="45">
        <f t="shared" si="52"/>
        <v>17840.900000000001</v>
      </c>
      <c r="F38" s="50">
        <v>17840.900000000001</v>
      </c>
      <c r="G38" s="50"/>
      <c r="H38" s="50"/>
      <c r="I38" s="45">
        <f t="shared" si="53"/>
        <v>19116</v>
      </c>
      <c r="J38" s="50">
        <v>19116</v>
      </c>
      <c r="K38" s="50"/>
      <c r="L38" s="50"/>
      <c r="M38" s="45">
        <f t="shared" si="54"/>
        <v>19117.900000000001</v>
      </c>
      <c r="N38" s="50">
        <v>19117.900000000001</v>
      </c>
      <c r="O38" s="50"/>
      <c r="P38" s="50"/>
      <c r="Q38" s="45">
        <f t="shared" si="55"/>
        <v>20117.900000000001</v>
      </c>
      <c r="R38" s="50">
        <v>20117.900000000001</v>
      </c>
      <c r="S38" s="50"/>
      <c r="T38" s="50"/>
      <c r="U38" s="45">
        <v>17840900</v>
      </c>
    </row>
    <row r="39" spans="2:21" ht="34.5" x14ac:dyDescent="0.25">
      <c r="B39" s="47"/>
      <c r="C39" s="48" t="s">
        <v>68</v>
      </c>
      <c r="D39" s="49" t="s">
        <v>92</v>
      </c>
      <c r="E39" s="45">
        <f t="shared" si="52"/>
        <v>15040</v>
      </c>
      <c r="F39" s="50">
        <v>15040</v>
      </c>
      <c r="G39" s="50"/>
      <c r="H39" s="50"/>
      <c r="I39" s="45">
        <f t="shared" si="53"/>
        <v>15040</v>
      </c>
      <c r="J39" s="50">
        <v>15040</v>
      </c>
      <c r="K39" s="50"/>
      <c r="L39" s="50"/>
      <c r="M39" s="45">
        <f t="shared" si="54"/>
        <v>15040</v>
      </c>
      <c r="N39" s="50">
        <v>15040</v>
      </c>
      <c r="O39" s="50"/>
      <c r="P39" s="50"/>
      <c r="Q39" s="45">
        <f t="shared" si="55"/>
        <v>15040</v>
      </c>
      <c r="R39" s="50">
        <v>15040</v>
      </c>
      <c r="S39" s="50"/>
      <c r="T39" s="50"/>
      <c r="U39" s="45">
        <v>15040000</v>
      </c>
    </row>
    <row r="40" spans="2:21" ht="51.75" x14ac:dyDescent="0.25">
      <c r="B40" s="47"/>
      <c r="C40" s="48" t="s">
        <v>69</v>
      </c>
      <c r="D40" s="49" t="s">
        <v>91</v>
      </c>
      <c r="E40" s="45">
        <f t="shared" si="52"/>
        <v>2722.6</v>
      </c>
      <c r="F40" s="50">
        <v>2722.6</v>
      </c>
      <c r="G40" s="50"/>
      <c r="H40" s="50"/>
      <c r="I40" s="45">
        <f t="shared" si="53"/>
        <v>2723</v>
      </c>
      <c r="J40" s="50">
        <v>2723</v>
      </c>
      <c r="K40" s="50"/>
      <c r="L40" s="50"/>
      <c r="M40" s="45">
        <f t="shared" si="54"/>
        <v>2722.6</v>
      </c>
      <c r="N40" s="50">
        <v>2722.6</v>
      </c>
      <c r="O40" s="50"/>
      <c r="P40" s="50"/>
      <c r="Q40" s="45">
        <f t="shared" si="55"/>
        <v>2722.6</v>
      </c>
      <c r="R40" s="50">
        <v>2722.6</v>
      </c>
      <c r="S40" s="50"/>
      <c r="T40" s="50"/>
      <c r="U40" s="45">
        <v>1949748</v>
      </c>
    </row>
    <row r="41" spans="2:21" ht="17.25" x14ac:dyDescent="0.25">
      <c r="B41" s="47"/>
      <c r="C41" s="48" t="s">
        <v>70</v>
      </c>
      <c r="D41" s="49" t="s">
        <v>60</v>
      </c>
      <c r="E41" s="45">
        <f t="shared" si="52"/>
        <v>6924</v>
      </c>
      <c r="F41" s="50">
        <v>6924</v>
      </c>
      <c r="G41" s="50"/>
      <c r="H41" s="50"/>
      <c r="I41" s="45">
        <f t="shared" si="53"/>
        <v>6924</v>
      </c>
      <c r="J41" s="50">
        <v>6924</v>
      </c>
      <c r="K41" s="50"/>
      <c r="L41" s="50"/>
      <c r="M41" s="45">
        <f t="shared" si="54"/>
        <v>6924</v>
      </c>
      <c r="N41" s="50">
        <v>6924</v>
      </c>
      <c r="O41" s="50"/>
      <c r="P41" s="50"/>
      <c r="Q41" s="45">
        <f t="shared" si="55"/>
        <v>6924</v>
      </c>
      <c r="R41" s="50">
        <v>6924</v>
      </c>
      <c r="S41" s="50"/>
      <c r="T41" s="50"/>
      <c r="U41" s="45">
        <v>6295176</v>
      </c>
    </row>
    <row r="42" spans="2:21" ht="17.25" x14ac:dyDescent="0.25">
      <c r="B42" s="47"/>
      <c r="C42" s="48" t="s">
        <v>71</v>
      </c>
      <c r="D42" s="49" t="s">
        <v>61</v>
      </c>
      <c r="E42" s="45">
        <f t="shared" si="52"/>
        <v>900</v>
      </c>
      <c r="F42" s="50">
        <v>900</v>
      </c>
      <c r="G42" s="50"/>
      <c r="H42" s="50"/>
      <c r="I42" s="45">
        <f t="shared" si="53"/>
        <v>861</v>
      </c>
      <c r="J42" s="50">
        <v>861</v>
      </c>
      <c r="K42" s="50"/>
      <c r="L42" s="50"/>
      <c r="M42" s="45">
        <f t="shared" si="54"/>
        <v>711</v>
      </c>
      <c r="N42" s="50">
        <v>711</v>
      </c>
      <c r="O42" s="50"/>
      <c r="P42" s="50"/>
      <c r="Q42" s="45">
        <f t="shared" si="55"/>
        <v>711</v>
      </c>
      <c r="R42" s="50">
        <v>711</v>
      </c>
      <c r="S42" s="50"/>
      <c r="T42" s="50"/>
      <c r="U42" s="45">
        <v>900000</v>
      </c>
    </row>
    <row r="43" spans="2:21" ht="34.5" x14ac:dyDescent="0.25">
      <c r="B43" s="47"/>
      <c r="C43" s="48" t="s">
        <v>72</v>
      </c>
      <c r="D43" s="49" t="s">
        <v>62</v>
      </c>
      <c r="E43" s="45">
        <f t="shared" si="52"/>
        <v>180</v>
      </c>
      <c r="F43" s="50">
        <v>180</v>
      </c>
      <c r="G43" s="50"/>
      <c r="H43" s="50"/>
      <c r="I43" s="45">
        <f t="shared" si="53"/>
        <v>180</v>
      </c>
      <c r="J43" s="50">
        <v>180</v>
      </c>
      <c r="K43" s="50"/>
      <c r="L43" s="50"/>
      <c r="M43" s="45">
        <f t="shared" si="54"/>
        <v>180</v>
      </c>
      <c r="N43" s="50">
        <v>180</v>
      </c>
      <c r="O43" s="50"/>
      <c r="P43" s="50"/>
      <c r="Q43" s="45">
        <f t="shared" si="55"/>
        <v>180</v>
      </c>
      <c r="R43" s="50">
        <v>180</v>
      </c>
      <c r="S43" s="50"/>
      <c r="T43" s="50"/>
      <c r="U43" s="45">
        <v>180000</v>
      </c>
    </row>
    <row r="44" spans="2:21" ht="17.25" x14ac:dyDescent="0.25">
      <c r="B44" s="42" t="s">
        <v>75</v>
      </c>
      <c r="C44" s="43"/>
      <c r="D44" s="44" t="s">
        <v>90</v>
      </c>
      <c r="E44" s="45">
        <f t="shared" si="8"/>
        <v>26000</v>
      </c>
      <c r="F44" s="46">
        <f t="shared" ref="F44:T44" si="56">SUM(F45:F58)</f>
        <v>26000</v>
      </c>
      <c r="G44" s="46">
        <f t="shared" si="56"/>
        <v>0</v>
      </c>
      <c r="H44" s="46">
        <f t="shared" si="56"/>
        <v>0</v>
      </c>
      <c r="I44" s="45">
        <f t="shared" si="10"/>
        <v>27000</v>
      </c>
      <c r="J44" s="46">
        <f t="shared" si="56"/>
        <v>27000</v>
      </c>
      <c r="K44" s="46">
        <f t="shared" si="56"/>
        <v>0</v>
      </c>
      <c r="L44" s="46">
        <f t="shared" si="56"/>
        <v>0</v>
      </c>
      <c r="M44" s="45">
        <f t="shared" si="11"/>
        <v>29000</v>
      </c>
      <c r="N44" s="46">
        <f t="shared" si="56"/>
        <v>29000</v>
      </c>
      <c r="O44" s="46">
        <f t="shared" si="56"/>
        <v>0</v>
      </c>
      <c r="P44" s="46">
        <f t="shared" si="56"/>
        <v>0</v>
      </c>
      <c r="Q44" s="45">
        <f t="shared" si="13"/>
        <v>32300</v>
      </c>
      <c r="R44" s="46">
        <f t="shared" si="56"/>
        <v>32300</v>
      </c>
      <c r="S44" s="46">
        <f t="shared" si="56"/>
        <v>0</v>
      </c>
      <c r="T44" s="46">
        <f t="shared" si="56"/>
        <v>0</v>
      </c>
      <c r="U44" s="45"/>
    </row>
    <row r="45" spans="2:21" ht="34.5" x14ac:dyDescent="0.25">
      <c r="B45" s="47"/>
      <c r="C45" s="48" t="s">
        <v>96</v>
      </c>
      <c r="D45" s="49" t="s">
        <v>76</v>
      </c>
      <c r="E45" s="45">
        <f t="shared" si="8"/>
        <v>2761</v>
      </c>
      <c r="F45" s="50">
        <v>2761</v>
      </c>
      <c r="G45" s="50">
        <v>0</v>
      </c>
      <c r="H45" s="50">
        <v>0</v>
      </c>
      <c r="I45" s="45">
        <f t="shared" si="10"/>
        <v>2830</v>
      </c>
      <c r="J45" s="50">
        <v>2830</v>
      </c>
      <c r="K45" s="50">
        <v>0</v>
      </c>
      <c r="L45" s="50">
        <v>0</v>
      </c>
      <c r="M45" s="45">
        <f t="shared" si="11"/>
        <v>3000</v>
      </c>
      <c r="N45" s="50">
        <v>3000</v>
      </c>
      <c r="O45" s="50">
        <v>0</v>
      </c>
      <c r="P45" s="50">
        <v>0</v>
      </c>
      <c r="Q45" s="45">
        <f t="shared" si="13"/>
        <v>3000</v>
      </c>
      <c r="R45" s="50">
        <v>3000</v>
      </c>
      <c r="S45" s="50">
        <v>0</v>
      </c>
      <c r="T45" s="50">
        <v>0</v>
      </c>
      <c r="U45" s="45"/>
    </row>
    <row r="46" spans="2:21" ht="17.25" x14ac:dyDescent="0.25">
      <c r="B46" s="47"/>
      <c r="C46" s="48" t="s">
        <v>97</v>
      </c>
      <c r="D46" s="49" t="s">
        <v>77</v>
      </c>
      <c r="E46" s="45">
        <f t="shared" si="8"/>
        <v>1200</v>
      </c>
      <c r="F46" s="50">
        <v>1200</v>
      </c>
      <c r="G46" s="50">
        <v>0</v>
      </c>
      <c r="H46" s="50">
        <v>0</v>
      </c>
      <c r="I46" s="45">
        <f t="shared" si="10"/>
        <v>1500</v>
      </c>
      <c r="J46" s="50">
        <v>1500</v>
      </c>
      <c r="K46" s="50">
        <v>0</v>
      </c>
      <c r="L46" s="50">
        <v>0</v>
      </c>
      <c r="M46" s="45">
        <f t="shared" si="11"/>
        <v>1530</v>
      </c>
      <c r="N46" s="50">
        <v>1530</v>
      </c>
      <c r="O46" s="50">
        <v>0</v>
      </c>
      <c r="P46" s="50">
        <v>0</v>
      </c>
      <c r="Q46" s="45">
        <f t="shared" si="13"/>
        <v>2000</v>
      </c>
      <c r="R46" s="50">
        <v>2000</v>
      </c>
      <c r="S46" s="50">
        <v>0</v>
      </c>
      <c r="T46" s="50">
        <v>0</v>
      </c>
      <c r="U46" s="45"/>
    </row>
    <row r="47" spans="2:21" ht="17.25" x14ac:dyDescent="0.25">
      <c r="B47" s="47"/>
      <c r="C47" s="48" t="s">
        <v>98</v>
      </c>
      <c r="D47" s="49" t="s">
        <v>78</v>
      </c>
      <c r="E47" s="45">
        <f t="shared" si="8"/>
        <v>1800</v>
      </c>
      <c r="F47" s="50">
        <v>1800</v>
      </c>
      <c r="G47" s="50">
        <v>0</v>
      </c>
      <c r="H47" s="50">
        <v>0</v>
      </c>
      <c r="I47" s="45">
        <f t="shared" si="10"/>
        <v>1900</v>
      </c>
      <c r="J47" s="50">
        <v>1900</v>
      </c>
      <c r="K47" s="50">
        <v>0</v>
      </c>
      <c r="L47" s="50">
        <v>0</v>
      </c>
      <c r="M47" s="45">
        <f t="shared" si="11"/>
        <v>1910</v>
      </c>
      <c r="N47" s="50">
        <v>1910</v>
      </c>
      <c r="O47" s="50">
        <v>0</v>
      </c>
      <c r="P47" s="50">
        <v>0</v>
      </c>
      <c r="Q47" s="45">
        <f t="shared" si="13"/>
        <v>2530</v>
      </c>
      <c r="R47" s="50">
        <v>2530</v>
      </c>
      <c r="S47" s="50">
        <v>0</v>
      </c>
      <c r="T47" s="50">
        <v>0</v>
      </c>
      <c r="U47" s="45"/>
    </row>
    <row r="48" spans="2:21" ht="17.25" x14ac:dyDescent="0.25">
      <c r="B48" s="47"/>
      <c r="C48" s="48" t="s">
        <v>99</v>
      </c>
      <c r="D48" s="49" t="s">
        <v>79</v>
      </c>
      <c r="E48" s="45">
        <f t="shared" si="8"/>
        <v>0</v>
      </c>
      <c r="F48" s="50">
        <v>0</v>
      </c>
      <c r="G48" s="50">
        <v>0</v>
      </c>
      <c r="H48" s="50">
        <v>0</v>
      </c>
      <c r="I48" s="45">
        <f t="shared" si="10"/>
        <v>0</v>
      </c>
      <c r="J48" s="50">
        <v>0</v>
      </c>
      <c r="K48" s="50">
        <v>0</v>
      </c>
      <c r="L48" s="50">
        <v>0</v>
      </c>
      <c r="M48" s="45">
        <f t="shared" si="11"/>
        <v>0</v>
      </c>
      <c r="N48" s="50">
        <v>0</v>
      </c>
      <c r="O48" s="50">
        <v>0</v>
      </c>
      <c r="P48" s="50">
        <v>0</v>
      </c>
      <c r="Q48" s="45">
        <f t="shared" si="13"/>
        <v>0</v>
      </c>
      <c r="R48" s="50">
        <v>0</v>
      </c>
      <c r="S48" s="50">
        <v>0</v>
      </c>
      <c r="T48" s="50">
        <v>0</v>
      </c>
      <c r="U48" s="45"/>
    </row>
    <row r="49" spans="2:21" ht="17.25" x14ac:dyDescent="0.25">
      <c r="B49" s="47"/>
      <c r="C49" s="48" t="s">
        <v>100</v>
      </c>
      <c r="D49" s="49" t="s">
        <v>80</v>
      </c>
      <c r="E49" s="45">
        <f t="shared" si="8"/>
        <v>5000</v>
      </c>
      <c r="F49" s="50">
        <v>5000</v>
      </c>
      <c r="G49" s="50">
        <v>0</v>
      </c>
      <c r="H49" s="50">
        <v>0</v>
      </c>
      <c r="I49" s="45">
        <f t="shared" si="10"/>
        <v>5000</v>
      </c>
      <c r="J49" s="50">
        <v>5000</v>
      </c>
      <c r="K49" s="50">
        <v>0</v>
      </c>
      <c r="L49" s="50">
        <v>0</v>
      </c>
      <c r="M49" s="45">
        <f t="shared" si="11"/>
        <v>5050</v>
      </c>
      <c r="N49" s="50">
        <v>5050</v>
      </c>
      <c r="O49" s="50">
        <v>0</v>
      </c>
      <c r="P49" s="50">
        <v>0</v>
      </c>
      <c r="Q49" s="45">
        <f t="shared" si="13"/>
        <v>5050</v>
      </c>
      <c r="R49" s="50">
        <v>5050</v>
      </c>
      <c r="S49" s="50">
        <v>0</v>
      </c>
      <c r="T49" s="50">
        <v>0</v>
      </c>
      <c r="U49" s="45"/>
    </row>
    <row r="50" spans="2:21" ht="17.25" x14ac:dyDescent="0.25">
      <c r="B50" s="47"/>
      <c r="C50" s="48" t="s">
        <v>101</v>
      </c>
      <c r="D50" s="49" t="s">
        <v>81</v>
      </c>
      <c r="E50" s="45">
        <f t="shared" si="8"/>
        <v>2350</v>
      </c>
      <c r="F50" s="50">
        <v>2350</v>
      </c>
      <c r="G50" s="50">
        <v>0</v>
      </c>
      <c r="H50" s="50">
        <v>0</v>
      </c>
      <c r="I50" s="45">
        <f t="shared" si="10"/>
        <v>2500</v>
      </c>
      <c r="J50" s="50">
        <v>2500</v>
      </c>
      <c r="K50" s="50">
        <v>0</v>
      </c>
      <c r="L50" s="50">
        <v>0</v>
      </c>
      <c r="M50" s="45">
        <f t="shared" si="11"/>
        <v>3140</v>
      </c>
      <c r="N50" s="50">
        <v>3140</v>
      </c>
      <c r="O50" s="50">
        <v>0</v>
      </c>
      <c r="P50" s="50">
        <v>0</v>
      </c>
      <c r="Q50" s="45">
        <f t="shared" si="13"/>
        <v>3500</v>
      </c>
      <c r="R50" s="50">
        <v>3500</v>
      </c>
      <c r="S50" s="50">
        <v>0</v>
      </c>
      <c r="T50" s="50">
        <v>0</v>
      </c>
      <c r="U50" s="45"/>
    </row>
    <row r="51" spans="2:21" ht="17.25" x14ac:dyDescent="0.25">
      <c r="B51" s="47"/>
      <c r="C51" s="48" t="s">
        <v>102</v>
      </c>
      <c r="D51" s="49" t="s">
        <v>82</v>
      </c>
      <c r="E51" s="45">
        <f t="shared" si="8"/>
        <v>70</v>
      </c>
      <c r="F51" s="50">
        <v>70</v>
      </c>
      <c r="G51" s="50">
        <v>0</v>
      </c>
      <c r="H51" s="50">
        <v>0</v>
      </c>
      <c r="I51" s="45">
        <f t="shared" si="10"/>
        <v>70</v>
      </c>
      <c r="J51" s="50">
        <v>70</v>
      </c>
      <c r="K51" s="50">
        <v>0</v>
      </c>
      <c r="L51" s="50">
        <v>0</v>
      </c>
      <c r="M51" s="45">
        <f t="shared" si="11"/>
        <v>70</v>
      </c>
      <c r="N51" s="50">
        <v>70</v>
      </c>
      <c r="O51" s="50">
        <v>0</v>
      </c>
      <c r="P51" s="50">
        <v>0</v>
      </c>
      <c r="Q51" s="45">
        <f t="shared" si="13"/>
        <v>70</v>
      </c>
      <c r="R51" s="50">
        <v>70</v>
      </c>
      <c r="S51" s="50">
        <v>0</v>
      </c>
      <c r="T51" s="50">
        <v>0</v>
      </c>
      <c r="U51" s="45"/>
    </row>
    <row r="52" spans="2:21" ht="34.5" x14ac:dyDescent="0.25">
      <c r="B52" s="47"/>
      <c r="C52" s="48" t="s">
        <v>103</v>
      </c>
      <c r="D52" s="49" t="s">
        <v>83</v>
      </c>
      <c r="E52" s="45">
        <f t="shared" si="8"/>
        <v>450</v>
      </c>
      <c r="F52" s="50">
        <v>450</v>
      </c>
      <c r="G52" s="50">
        <v>0</v>
      </c>
      <c r="H52" s="50">
        <v>0</v>
      </c>
      <c r="I52" s="45">
        <f t="shared" si="10"/>
        <v>500</v>
      </c>
      <c r="J52" s="50">
        <v>500</v>
      </c>
      <c r="K52" s="50">
        <v>0</v>
      </c>
      <c r="L52" s="50">
        <v>0</v>
      </c>
      <c r="M52" s="45">
        <f t="shared" si="11"/>
        <v>600</v>
      </c>
      <c r="N52" s="50">
        <v>600</v>
      </c>
      <c r="O52" s="50">
        <v>0</v>
      </c>
      <c r="P52" s="50">
        <v>0</v>
      </c>
      <c r="Q52" s="45">
        <f t="shared" si="13"/>
        <v>600</v>
      </c>
      <c r="R52" s="50">
        <v>600</v>
      </c>
      <c r="S52" s="50">
        <v>0</v>
      </c>
      <c r="T52" s="50">
        <v>0</v>
      </c>
      <c r="U52" s="45"/>
    </row>
    <row r="53" spans="2:21" ht="17.25" x14ac:dyDescent="0.25">
      <c r="B53" s="47"/>
      <c r="C53" s="48" t="s">
        <v>104</v>
      </c>
      <c r="D53" s="49" t="s">
        <v>84</v>
      </c>
      <c r="E53" s="45">
        <f t="shared" si="8"/>
        <v>6600</v>
      </c>
      <c r="F53" s="50">
        <v>6600</v>
      </c>
      <c r="G53" s="50">
        <v>0</v>
      </c>
      <c r="H53" s="50">
        <v>0</v>
      </c>
      <c r="I53" s="45">
        <f t="shared" si="10"/>
        <v>6600</v>
      </c>
      <c r="J53" s="50">
        <v>6600</v>
      </c>
      <c r="K53" s="50">
        <v>0</v>
      </c>
      <c r="L53" s="50">
        <v>0</v>
      </c>
      <c r="M53" s="45">
        <f t="shared" si="11"/>
        <v>7000</v>
      </c>
      <c r="N53" s="50">
        <v>7000</v>
      </c>
      <c r="O53" s="50">
        <v>0</v>
      </c>
      <c r="P53" s="50">
        <v>0</v>
      </c>
      <c r="Q53" s="45">
        <f t="shared" si="13"/>
        <v>7300</v>
      </c>
      <c r="R53" s="50">
        <v>7300</v>
      </c>
      <c r="S53" s="50">
        <v>0</v>
      </c>
      <c r="T53" s="50">
        <v>0</v>
      </c>
      <c r="U53" s="45"/>
    </row>
    <row r="54" spans="2:21" ht="17.25" x14ac:dyDescent="0.25">
      <c r="B54" s="47"/>
      <c r="C54" s="48" t="s">
        <v>105</v>
      </c>
      <c r="D54" s="49" t="s">
        <v>85</v>
      </c>
      <c r="E54" s="45">
        <f t="shared" si="8"/>
        <v>3000</v>
      </c>
      <c r="F54" s="50">
        <v>3000</v>
      </c>
      <c r="G54" s="50">
        <v>0</v>
      </c>
      <c r="H54" s="50">
        <v>0</v>
      </c>
      <c r="I54" s="45">
        <f t="shared" si="10"/>
        <v>3000</v>
      </c>
      <c r="J54" s="50">
        <v>3000</v>
      </c>
      <c r="K54" s="50">
        <v>0</v>
      </c>
      <c r="L54" s="50">
        <v>0</v>
      </c>
      <c r="M54" s="45">
        <f t="shared" si="11"/>
        <v>3000</v>
      </c>
      <c r="N54" s="50">
        <v>3000</v>
      </c>
      <c r="O54" s="50">
        <v>0</v>
      </c>
      <c r="P54" s="50">
        <v>0</v>
      </c>
      <c r="Q54" s="45">
        <f t="shared" si="13"/>
        <v>4000</v>
      </c>
      <c r="R54" s="50">
        <v>4000</v>
      </c>
      <c r="S54" s="50">
        <v>0</v>
      </c>
      <c r="T54" s="50">
        <v>0</v>
      </c>
      <c r="U54" s="45"/>
    </row>
    <row r="55" spans="2:21" ht="17.25" x14ac:dyDescent="0.25">
      <c r="B55" s="47"/>
      <c r="C55" s="48" t="s">
        <v>106</v>
      </c>
      <c r="D55" s="49" t="s">
        <v>86</v>
      </c>
      <c r="E55" s="45">
        <f t="shared" si="8"/>
        <v>800</v>
      </c>
      <c r="F55" s="50">
        <v>800</v>
      </c>
      <c r="G55" s="50">
        <v>0</v>
      </c>
      <c r="H55" s="50">
        <v>0</v>
      </c>
      <c r="I55" s="45">
        <f t="shared" si="10"/>
        <v>800</v>
      </c>
      <c r="J55" s="50">
        <v>800</v>
      </c>
      <c r="K55" s="50">
        <v>0</v>
      </c>
      <c r="L55" s="50">
        <v>0</v>
      </c>
      <c r="M55" s="45">
        <f t="shared" si="11"/>
        <v>800</v>
      </c>
      <c r="N55" s="50">
        <v>800</v>
      </c>
      <c r="O55" s="50">
        <v>0</v>
      </c>
      <c r="P55" s="50">
        <v>0</v>
      </c>
      <c r="Q55" s="45">
        <f t="shared" si="13"/>
        <v>800</v>
      </c>
      <c r="R55" s="50">
        <v>800</v>
      </c>
      <c r="S55" s="50">
        <v>0</v>
      </c>
      <c r="T55" s="50">
        <v>0</v>
      </c>
      <c r="U55" s="45"/>
    </row>
    <row r="56" spans="2:21" ht="17.25" x14ac:dyDescent="0.25">
      <c r="B56" s="47"/>
      <c r="C56" s="48" t="s">
        <v>107</v>
      </c>
      <c r="D56" s="49" t="s">
        <v>87</v>
      </c>
      <c r="E56" s="45">
        <f t="shared" si="8"/>
        <v>1550</v>
      </c>
      <c r="F56" s="50">
        <v>1550</v>
      </c>
      <c r="G56" s="50">
        <v>0</v>
      </c>
      <c r="H56" s="50">
        <v>0</v>
      </c>
      <c r="I56" s="45">
        <f t="shared" si="10"/>
        <v>1600</v>
      </c>
      <c r="J56" s="50">
        <v>1600</v>
      </c>
      <c r="K56" s="50">
        <v>0</v>
      </c>
      <c r="L56" s="50">
        <v>0</v>
      </c>
      <c r="M56" s="45">
        <f t="shared" si="11"/>
        <v>1950</v>
      </c>
      <c r="N56" s="50">
        <v>1950</v>
      </c>
      <c r="O56" s="50">
        <v>0</v>
      </c>
      <c r="P56" s="50">
        <v>0</v>
      </c>
      <c r="Q56" s="45">
        <f t="shared" si="13"/>
        <v>2300</v>
      </c>
      <c r="R56" s="50">
        <v>2300</v>
      </c>
      <c r="S56" s="50">
        <v>0</v>
      </c>
      <c r="T56" s="50">
        <v>0</v>
      </c>
      <c r="U56" s="45"/>
    </row>
    <row r="57" spans="2:21" ht="34.5" x14ac:dyDescent="0.25">
      <c r="B57" s="47"/>
      <c r="C57" s="48" t="s">
        <v>108</v>
      </c>
      <c r="D57" s="49" t="s">
        <v>88</v>
      </c>
      <c r="E57" s="45">
        <f t="shared" si="8"/>
        <v>200</v>
      </c>
      <c r="F57" s="50">
        <v>200</v>
      </c>
      <c r="G57" s="50">
        <v>0</v>
      </c>
      <c r="H57" s="50">
        <v>0</v>
      </c>
      <c r="I57" s="45">
        <f t="shared" si="10"/>
        <v>250</v>
      </c>
      <c r="J57" s="50">
        <v>250</v>
      </c>
      <c r="K57" s="50">
        <v>0</v>
      </c>
      <c r="L57" s="50">
        <v>0</v>
      </c>
      <c r="M57" s="45">
        <f t="shared" si="11"/>
        <v>300</v>
      </c>
      <c r="N57" s="50">
        <v>300</v>
      </c>
      <c r="O57" s="50">
        <v>0</v>
      </c>
      <c r="P57" s="50">
        <v>0</v>
      </c>
      <c r="Q57" s="45">
        <f t="shared" si="13"/>
        <v>500</v>
      </c>
      <c r="R57" s="50">
        <v>500</v>
      </c>
      <c r="S57" s="50">
        <v>0</v>
      </c>
      <c r="T57" s="50">
        <v>0</v>
      </c>
      <c r="U57" s="45"/>
    </row>
    <row r="58" spans="2:21" ht="34.5" x14ac:dyDescent="0.25">
      <c r="B58" s="47"/>
      <c r="C58" s="48" t="s">
        <v>109</v>
      </c>
      <c r="D58" s="49" t="s">
        <v>89</v>
      </c>
      <c r="E58" s="45">
        <f t="shared" si="8"/>
        <v>219</v>
      </c>
      <c r="F58" s="50">
        <v>219</v>
      </c>
      <c r="G58" s="50">
        <v>0</v>
      </c>
      <c r="H58" s="50">
        <v>0</v>
      </c>
      <c r="I58" s="45">
        <f t="shared" si="10"/>
        <v>450</v>
      </c>
      <c r="J58" s="50">
        <v>450</v>
      </c>
      <c r="K58" s="50">
        <v>0</v>
      </c>
      <c r="L58" s="50">
        <v>0</v>
      </c>
      <c r="M58" s="45">
        <f t="shared" si="11"/>
        <v>650</v>
      </c>
      <c r="N58" s="50">
        <v>650</v>
      </c>
      <c r="O58" s="50">
        <v>0</v>
      </c>
      <c r="P58" s="50">
        <v>0</v>
      </c>
      <c r="Q58" s="45">
        <f t="shared" si="13"/>
        <v>650</v>
      </c>
      <c r="R58" s="50">
        <v>650</v>
      </c>
      <c r="S58" s="50">
        <v>0</v>
      </c>
      <c r="T58" s="50">
        <v>0</v>
      </c>
      <c r="U58" s="45"/>
    </row>
    <row r="59" spans="2:21" ht="17.25" hidden="1" x14ac:dyDescent="0.25">
      <c r="B59" s="38" t="s">
        <v>110</v>
      </c>
      <c r="C59" s="39"/>
      <c r="D59" s="40" t="s">
        <v>111</v>
      </c>
      <c r="E59" s="41">
        <f t="shared" si="8"/>
        <v>912600</v>
      </c>
      <c r="F59" s="41">
        <f>F60+F61+F134+F197</f>
        <v>912600</v>
      </c>
      <c r="G59" s="41">
        <f t="shared" ref="G59:H59" si="57">G60+G61+G134+G197</f>
        <v>0</v>
      </c>
      <c r="H59" s="41">
        <f t="shared" si="57"/>
        <v>0</v>
      </c>
      <c r="I59" s="41">
        <f t="shared" si="10"/>
        <v>961300</v>
      </c>
      <c r="J59" s="41">
        <f>J60+J61+J134+J197</f>
        <v>961300</v>
      </c>
      <c r="K59" s="41">
        <f t="shared" ref="K59:L59" si="58">K60+K61+K134+K197</f>
        <v>0</v>
      </c>
      <c r="L59" s="41">
        <f t="shared" si="58"/>
        <v>0</v>
      </c>
      <c r="M59" s="41">
        <f t="shared" si="11"/>
        <v>1012900</v>
      </c>
      <c r="N59" s="41">
        <f>N60+N61+N134+N197</f>
        <v>1012900</v>
      </c>
      <c r="O59" s="41">
        <f t="shared" ref="O59:P59" si="59">O60+O61+O134+O197</f>
        <v>0</v>
      </c>
      <c r="P59" s="41">
        <f t="shared" si="59"/>
        <v>0</v>
      </c>
      <c r="Q59" s="41">
        <f t="shared" si="13"/>
        <v>1057300</v>
      </c>
      <c r="R59" s="41">
        <f>R60+R61+R134+R197</f>
        <v>1057300</v>
      </c>
      <c r="S59" s="41">
        <f t="shared" ref="S59:T59" si="60">S60+S61+S134+S197</f>
        <v>0</v>
      </c>
      <c r="T59" s="41">
        <f t="shared" si="60"/>
        <v>0</v>
      </c>
    </row>
    <row r="60" spans="2:21" ht="17.25" hidden="1" x14ac:dyDescent="0.25">
      <c r="B60" s="42" t="s">
        <v>112</v>
      </c>
      <c r="C60" s="43"/>
      <c r="D60" s="44" t="s">
        <v>113</v>
      </c>
      <c r="E60" s="45">
        <f t="shared" si="8"/>
        <v>650000</v>
      </c>
      <c r="F60" s="46">
        <v>650000</v>
      </c>
      <c r="G60" s="46">
        <v>0</v>
      </c>
      <c r="H60" s="46">
        <v>0</v>
      </c>
      <c r="I60" s="45">
        <f t="shared" si="10"/>
        <v>680000</v>
      </c>
      <c r="J60" s="46">
        <v>680000</v>
      </c>
      <c r="K60" s="46">
        <v>0</v>
      </c>
      <c r="L60" s="46">
        <v>0</v>
      </c>
      <c r="M60" s="45">
        <f t="shared" si="11"/>
        <v>710000</v>
      </c>
      <c r="N60" s="46">
        <v>710000</v>
      </c>
      <c r="O60" s="46">
        <v>0</v>
      </c>
      <c r="P60" s="46">
        <v>0</v>
      </c>
      <c r="Q60" s="45">
        <f t="shared" si="13"/>
        <v>740000</v>
      </c>
      <c r="R60" s="46">
        <v>740000</v>
      </c>
      <c r="S60" s="46">
        <v>0</v>
      </c>
      <c r="T60" s="46">
        <v>0</v>
      </c>
    </row>
    <row r="61" spans="2:21" ht="17.25" hidden="1" x14ac:dyDescent="0.25">
      <c r="B61" s="25" t="s">
        <v>114</v>
      </c>
      <c r="C61" s="26"/>
      <c r="D61" s="27" t="s">
        <v>37</v>
      </c>
      <c r="E61" s="28">
        <f>SUM(F61:H61)</f>
        <v>99470</v>
      </c>
      <c r="F61" s="28">
        <f>F62+F67+F72+F78+F82+F83+F85+F99+F109+F117+F124+F130</f>
        <v>99470</v>
      </c>
      <c r="G61" s="28">
        <f t="shared" ref="G61:T61" si="61">G62+G67+G72+G78+G82+G83+G85+G99+G109+G117+G124+G130</f>
        <v>0</v>
      </c>
      <c r="H61" s="28">
        <f t="shared" si="61"/>
        <v>0</v>
      </c>
      <c r="I61" s="28">
        <f>SUM(J61:L61)</f>
        <v>111900</v>
      </c>
      <c r="J61" s="28">
        <f t="shared" si="61"/>
        <v>111900</v>
      </c>
      <c r="K61" s="28">
        <f t="shared" si="61"/>
        <v>0</v>
      </c>
      <c r="L61" s="28">
        <f t="shared" si="61"/>
        <v>0</v>
      </c>
      <c r="M61" s="28">
        <f>SUM(N61:P61)</f>
        <v>128550</v>
      </c>
      <c r="N61" s="28">
        <f t="shared" si="61"/>
        <v>128550</v>
      </c>
      <c r="O61" s="28">
        <f t="shared" si="61"/>
        <v>0</v>
      </c>
      <c r="P61" s="28">
        <f t="shared" si="61"/>
        <v>0</v>
      </c>
      <c r="Q61" s="28">
        <f>SUM(R61:T61)</f>
        <v>138350</v>
      </c>
      <c r="R61" s="28">
        <f t="shared" si="61"/>
        <v>138350</v>
      </c>
      <c r="S61" s="28">
        <f t="shared" si="61"/>
        <v>0</v>
      </c>
      <c r="T61" s="28">
        <f t="shared" si="61"/>
        <v>0</v>
      </c>
    </row>
    <row r="62" spans="2:21" ht="34.5" hidden="1" x14ac:dyDescent="0.25">
      <c r="B62" s="42" t="s">
        <v>115</v>
      </c>
      <c r="C62" s="43"/>
      <c r="D62" s="44" t="s">
        <v>116</v>
      </c>
      <c r="E62" s="45">
        <f>SUM(F62:H62)</f>
        <v>2220</v>
      </c>
      <c r="F62" s="46">
        <f>SUM(F63:F66)</f>
        <v>2220</v>
      </c>
      <c r="G62" s="46">
        <f t="shared" ref="G62:H62" si="62">SUM(G63:G66)</f>
        <v>0</v>
      </c>
      <c r="H62" s="46">
        <f t="shared" si="62"/>
        <v>0</v>
      </c>
      <c r="I62" s="45">
        <f>SUM(J62:L62)</f>
        <v>2340</v>
      </c>
      <c r="J62" s="46">
        <f>SUM(J63:J66)</f>
        <v>2340</v>
      </c>
      <c r="K62" s="46">
        <f t="shared" ref="K62:L62" si="63">SUM(K63:K66)</f>
        <v>0</v>
      </c>
      <c r="L62" s="46">
        <f t="shared" si="63"/>
        <v>0</v>
      </c>
      <c r="M62" s="45">
        <f>SUM(N62:P62)</f>
        <v>2430</v>
      </c>
      <c r="N62" s="46">
        <f>SUM(N63:N66)</f>
        <v>2430</v>
      </c>
      <c r="O62" s="46">
        <f t="shared" ref="O62:P62" si="64">SUM(O63:O66)</f>
        <v>0</v>
      </c>
      <c r="P62" s="46">
        <f t="shared" si="64"/>
        <v>0</v>
      </c>
      <c r="Q62" s="45">
        <f>SUM(R62:T62)</f>
        <v>2550</v>
      </c>
      <c r="R62" s="46">
        <f>SUM(R63:R66)</f>
        <v>2550</v>
      </c>
      <c r="S62" s="46">
        <f t="shared" ref="S62:T62" si="65">SUM(S63:S66)</f>
        <v>0</v>
      </c>
      <c r="T62" s="46">
        <f t="shared" si="65"/>
        <v>0</v>
      </c>
    </row>
    <row r="63" spans="2:21" ht="17.25" hidden="1" x14ac:dyDescent="0.25">
      <c r="B63" s="47"/>
      <c r="C63" s="48" t="s">
        <v>391</v>
      </c>
      <c r="D63" s="49" t="s">
        <v>117</v>
      </c>
      <c r="E63" s="45">
        <f t="shared" ref="E63:E66" si="66">SUM(F63:H63)</f>
        <v>1470</v>
      </c>
      <c r="F63" s="50">
        <v>1470</v>
      </c>
      <c r="G63" s="50">
        <v>0</v>
      </c>
      <c r="H63" s="50">
        <v>0</v>
      </c>
      <c r="I63" s="45">
        <f t="shared" ref="I63:I66" si="67">SUM(J63:L63)</f>
        <v>1480</v>
      </c>
      <c r="J63" s="50">
        <v>1480</v>
      </c>
      <c r="K63" s="50">
        <v>0</v>
      </c>
      <c r="L63" s="50">
        <v>0</v>
      </c>
      <c r="M63" s="45">
        <f t="shared" ref="M63:M66" si="68">SUM(N63:P63)</f>
        <v>1490</v>
      </c>
      <c r="N63" s="50">
        <v>1490</v>
      </c>
      <c r="O63" s="50">
        <v>0</v>
      </c>
      <c r="P63" s="50">
        <v>0</v>
      </c>
      <c r="Q63" s="45">
        <f t="shared" ref="Q63:Q66" si="69">SUM(R63:T63)</f>
        <v>1500</v>
      </c>
      <c r="R63" s="50">
        <v>1500</v>
      </c>
      <c r="S63" s="50">
        <v>0</v>
      </c>
      <c r="T63" s="50">
        <v>0</v>
      </c>
    </row>
    <row r="64" spans="2:21" ht="17.25" hidden="1" x14ac:dyDescent="0.25">
      <c r="B64" s="47"/>
      <c r="C64" s="48" t="s">
        <v>392</v>
      </c>
      <c r="D64" s="49" t="s">
        <v>118</v>
      </c>
      <c r="E64" s="45">
        <f t="shared" si="66"/>
        <v>65</v>
      </c>
      <c r="F64" s="50">
        <v>65</v>
      </c>
      <c r="G64" s="50">
        <v>0</v>
      </c>
      <c r="H64" s="50">
        <v>0</v>
      </c>
      <c r="I64" s="45">
        <f t="shared" si="67"/>
        <v>130</v>
      </c>
      <c r="J64" s="50">
        <v>130</v>
      </c>
      <c r="K64" s="50">
        <v>0</v>
      </c>
      <c r="L64" s="50">
        <v>0</v>
      </c>
      <c r="M64" s="45">
        <f t="shared" si="68"/>
        <v>170</v>
      </c>
      <c r="N64" s="50">
        <v>170</v>
      </c>
      <c r="O64" s="50">
        <v>0</v>
      </c>
      <c r="P64" s="50">
        <v>0</v>
      </c>
      <c r="Q64" s="45">
        <f t="shared" si="69"/>
        <v>210</v>
      </c>
      <c r="R64" s="50">
        <v>210</v>
      </c>
      <c r="S64" s="50">
        <v>0</v>
      </c>
      <c r="T64" s="50">
        <v>0</v>
      </c>
    </row>
    <row r="65" spans="2:20" ht="34.5" hidden="1" x14ac:dyDescent="0.25">
      <c r="B65" s="47"/>
      <c r="C65" s="48" t="s">
        <v>393</v>
      </c>
      <c r="D65" s="49" t="s">
        <v>119</v>
      </c>
      <c r="E65" s="45">
        <f t="shared" si="66"/>
        <v>200</v>
      </c>
      <c r="F65" s="50">
        <v>200</v>
      </c>
      <c r="G65" s="50">
        <v>0</v>
      </c>
      <c r="H65" s="50">
        <v>0</v>
      </c>
      <c r="I65" s="45">
        <f t="shared" si="67"/>
        <v>230</v>
      </c>
      <c r="J65" s="50">
        <v>230</v>
      </c>
      <c r="K65" s="50">
        <v>0</v>
      </c>
      <c r="L65" s="50">
        <v>0</v>
      </c>
      <c r="M65" s="45">
        <f t="shared" si="68"/>
        <v>250</v>
      </c>
      <c r="N65" s="50">
        <v>250</v>
      </c>
      <c r="O65" s="50">
        <v>0</v>
      </c>
      <c r="P65" s="50">
        <v>0</v>
      </c>
      <c r="Q65" s="45">
        <f t="shared" si="69"/>
        <v>260</v>
      </c>
      <c r="R65" s="50">
        <v>260</v>
      </c>
      <c r="S65" s="50">
        <v>0</v>
      </c>
      <c r="T65" s="50">
        <v>0</v>
      </c>
    </row>
    <row r="66" spans="2:20" ht="17.25" hidden="1" x14ac:dyDescent="0.25">
      <c r="B66" s="47"/>
      <c r="C66" s="48" t="s">
        <v>368</v>
      </c>
      <c r="D66" s="49" t="s">
        <v>120</v>
      </c>
      <c r="E66" s="45">
        <f t="shared" si="66"/>
        <v>485</v>
      </c>
      <c r="F66" s="50">
        <v>485</v>
      </c>
      <c r="G66" s="50">
        <v>0</v>
      </c>
      <c r="H66" s="50">
        <v>0</v>
      </c>
      <c r="I66" s="45">
        <f t="shared" si="67"/>
        <v>500</v>
      </c>
      <c r="J66" s="50">
        <v>500</v>
      </c>
      <c r="K66" s="50">
        <v>0</v>
      </c>
      <c r="L66" s="50">
        <v>0</v>
      </c>
      <c r="M66" s="45">
        <f t="shared" si="68"/>
        <v>520</v>
      </c>
      <c r="N66" s="50">
        <v>520</v>
      </c>
      <c r="O66" s="50">
        <v>0</v>
      </c>
      <c r="P66" s="50">
        <v>0</v>
      </c>
      <c r="Q66" s="45">
        <f t="shared" si="69"/>
        <v>580</v>
      </c>
      <c r="R66" s="50">
        <v>580</v>
      </c>
      <c r="S66" s="50">
        <v>0</v>
      </c>
      <c r="T66" s="50">
        <v>0</v>
      </c>
    </row>
    <row r="67" spans="2:20" ht="34.5" hidden="1" x14ac:dyDescent="0.25">
      <c r="B67" s="42" t="s">
        <v>122</v>
      </c>
      <c r="C67" s="43"/>
      <c r="D67" s="44" t="s">
        <v>121</v>
      </c>
      <c r="E67" s="45">
        <f>SUM(F67:H67)</f>
        <v>18070</v>
      </c>
      <c r="F67" s="45">
        <f t="shared" ref="F67:H67" si="70">SUM(F68:F71)</f>
        <v>18070</v>
      </c>
      <c r="G67" s="45">
        <f t="shared" si="70"/>
        <v>0</v>
      </c>
      <c r="H67" s="45">
        <f t="shared" si="70"/>
        <v>0</v>
      </c>
      <c r="I67" s="45">
        <f>SUM(J67:L67)</f>
        <v>18280</v>
      </c>
      <c r="J67" s="45">
        <f t="shared" ref="J67:L67" si="71">SUM(J68:J71)</f>
        <v>18280</v>
      </c>
      <c r="K67" s="45">
        <f t="shared" si="71"/>
        <v>0</v>
      </c>
      <c r="L67" s="45">
        <f t="shared" si="71"/>
        <v>0</v>
      </c>
      <c r="M67" s="45">
        <f>SUM(N67:P67)</f>
        <v>18480</v>
      </c>
      <c r="N67" s="45">
        <f t="shared" ref="N67:P67" si="72">SUM(N68:N71)</f>
        <v>18480</v>
      </c>
      <c r="O67" s="45">
        <f t="shared" si="72"/>
        <v>0</v>
      </c>
      <c r="P67" s="45">
        <f t="shared" si="72"/>
        <v>0</v>
      </c>
      <c r="Q67" s="45">
        <f>SUM(R67:T67)</f>
        <v>18700</v>
      </c>
      <c r="R67" s="45">
        <f t="shared" ref="R67:T67" si="73">SUM(R68:R71)</f>
        <v>18700</v>
      </c>
      <c r="S67" s="45">
        <f t="shared" si="73"/>
        <v>0</v>
      </c>
      <c r="T67" s="45">
        <f t="shared" si="73"/>
        <v>0</v>
      </c>
    </row>
    <row r="68" spans="2:20" ht="17.25" hidden="1" x14ac:dyDescent="0.25">
      <c r="B68" s="47"/>
      <c r="C68" s="48" t="s">
        <v>127</v>
      </c>
      <c r="D68" s="49" t="s">
        <v>123</v>
      </c>
      <c r="E68" s="45">
        <f t="shared" ref="E68:E71" si="74">SUM(F68:H68)</f>
        <v>14100</v>
      </c>
      <c r="F68" s="50">
        <v>14100</v>
      </c>
      <c r="G68" s="50">
        <v>0</v>
      </c>
      <c r="H68" s="50">
        <v>0</v>
      </c>
      <c r="I68" s="45">
        <f t="shared" ref="I68:I71" si="75">SUM(J68:L68)</f>
        <v>14200</v>
      </c>
      <c r="J68" s="50">
        <v>14200</v>
      </c>
      <c r="K68" s="50">
        <v>0</v>
      </c>
      <c r="L68" s="50">
        <v>0</v>
      </c>
      <c r="M68" s="45">
        <f t="shared" ref="M68:M71" si="76">SUM(N68:P68)</f>
        <v>14300</v>
      </c>
      <c r="N68" s="50">
        <v>14300</v>
      </c>
      <c r="O68" s="50">
        <v>0</v>
      </c>
      <c r="P68" s="50">
        <v>0</v>
      </c>
      <c r="Q68" s="45">
        <f t="shared" ref="Q68:Q71" si="77">SUM(R68:T68)</f>
        <v>14400</v>
      </c>
      <c r="R68" s="50">
        <v>14400</v>
      </c>
      <c r="S68" s="50">
        <v>0</v>
      </c>
      <c r="T68" s="50">
        <v>0</v>
      </c>
    </row>
    <row r="69" spans="2:20" ht="17.25" hidden="1" x14ac:dyDescent="0.25">
      <c r="B69" s="47"/>
      <c r="C69" s="48" t="s">
        <v>128</v>
      </c>
      <c r="D69" s="49" t="s">
        <v>124</v>
      </c>
      <c r="E69" s="45">
        <f t="shared" si="74"/>
        <v>130</v>
      </c>
      <c r="F69" s="50">
        <v>130</v>
      </c>
      <c r="G69" s="50">
        <v>0</v>
      </c>
      <c r="H69" s="50">
        <v>0</v>
      </c>
      <c r="I69" s="45">
        <f t="shared" si="75"/>
        <v>140</v>
      </c>
      <c r="J69" s="50">
        <v>140</v>
      </c>
      <c r="K69" s="50">
        <v>0</v>
      </c>
      <c r="L69" s="50">
        <v>0</v>
      </c>
      <c r="M69" s="45">
        <f t="shared" si="76"/>
        <v>140</v>
      </c>
      <c r="N69" s="50">
        <v>140</v>
      </c>
      <c r="O69" s="50">
        <v>0</v>
      </c>
      <c r="P69" s="50">
        <v>0</v>
      </c>
      <c r="Q69" s="45">
        <f t="shared" si="77"/>
        <v>150</v>
      </c>
      <c r="R69" s="50">
        <v>150</v>
      </c>
      <c r="S69" s="50">
        <v>0</v>
      </c>
      <c r="T69" s="50">
        <v>0</v>
      </c>
    </row>
    <row r="70" spans="2:20" ht="17.25" hidden="1" x14ac:dyDescent="0.25">
      <c r="B70" s="47"/>
      <c r="C70" s="48" t="s">
        <v>129</v>
      </c>
      <c r="D70" s="49" t="s">
        <v>125</v>
      </c>
      <c r="E70" s="45">
        <f t="shared" si="74"/>
        <v>3800</v>
      </c>
      <c r="F70" s="50">
        <v>3800</v>
      </c>
      <c r="G70" s="50">
        <v>0</v>
      </c>
      <c r="H70" s="50">
        <v>0</v>
      </c>
      <c r="I70" s="45">
        <f t="shared" si="75"/>
        <v>3900</v>
      </c>
      <c r="J70" s="50">
        <v>3900</v>
      </c>
      <c r="K70" s="50">
        <v>0</v>
      </c>
      <c r="L70" s="50">
        <v>0</v>
      </c>
      <c r="M70" s="45">
        <f t="shared" si="76"/>
        <v>4000</v>
      </c>
      <c r="N70" s="50">
        <v>4000</v>
      </c>
      <c r="O70" s="50">
        <v>0</v>
      </c>
      <c r="P70" s="50">
        <v>0</v>
      </c>
      <c r="Q70" s="45">
        <f t="shared" si="77"/>
        <v>4110</v>
      </c>
      <c r="R70" s="50">
        <v>4110</v>
      </c>
      <c r="S70" s="50">
        <v>0</v>
      </c>
      <c r="T70" s="50">
        <v>0</v>
      </c>
    </row>
    <row r="71" spans="2:20" ht="17.25" hidden="1" x14ac:dyDescent="0.25">
      <c r="B71" s="47"/>
      <c r="C71" s="48" t="s">
        <v>130</v>
      </c>
      <c r="D71" s="49" t="s">
        <v>126</v>
      </c>
      <c r="E71" s="45">
        <f t="shared" si="74"/>
        <v>40</v>
      </c>
      <c r="F71" s="50">
        <v>40</v>
      </c>
      <c r="G71" s="50">
        <v>0</v>
      </c>
      <c r="H71" s="50">
        <v>0</v>
      </c>
      <c r="I71" s="45">
        <f t="shared" si="75"/>
        <v>40</v>
      </c>
      <c r="J71" s="50">
        <v>40</v>
      </c>
      <c r="K71" s="50">
        <v>0</v>
      </c>
      <c r="L71" s="50">
        <v>0</v>
      </c>
      <c r="M71" s="45">
        <f t="shared" si="76"/>
        <v>40</v>
      </c>
      <c r="N71" s="50">
        <v>40</v>
      </c>
      <c r="O71" s="50">
        <v>0</v>
      </c>
      <c r="P71" s="50">
        <v>0</v>
      </c>
      <c r="Q71" s="45">
        <f t="shared" si="77"/>
        <v>40</v>
      </c>
      <c r="R71" s="50">
        <v>40</v>
      </c>
      <c r="S71" s="50">
        <v>0</v>
      </c>
      <c r="T71" s="50">
        <v>0</v>
      </c>
    </row>
    <row r="72" spans="2:20" ht="34.5" hidden="1" x14ac:dyDescent="0.25">
      <c r="B72" s="42" t="s">
        <v>132</v>
      </c>
      <c r="C72" s="43"/>
      <c r="D72" s="44" t="s">
        <v>131</v>
      </c>
      <c r="E72" s="45">
        <f>SUM(F72:H72)</f>
        <v>1830</v>
      </c>
      <c r="F72" s="45">
        <f>SUM(F73:F77)</f>
        <v>1830</v>
      </c>
      <c r="G72" s="45">
        <f t="shared" ref="G72:T72" si="78">SUM(G73:G77)</f>
        <v>0</v>
      </c>
      <c r="H72" s="45">
        <f t="shared" si="78"/>
        <v>0</v>
      </c>
      <c r="I72" s="45">
        <f>SUM(J72:L72)</f>
        <v>1830</v>
      </c>
      <c r="J72" s="45">
        <f t="shared" si="78"/>
        <v>1830</v>
      </c>
      <c r="K72" s="45">
        <f t="shared" si="78"/>
        <v>0</v>
      </c>
      <c r="L72" s="45">
        <f t="shared" si="78"/>
        <v>0</v>
      </c>
      <c r="M72" s="45">
        <f>SUM(N72:P72)</f>
        <v>1830</v>
      </c>
      <c r="N72" s="45">
        <f t="shared" si="78"/>
        <v>1830</v>
      </c>
      <c r="O72" s="45">
        <f t="shared" si="78"/>
        <v>0</v>
      </c>
      <c r="P72" s="45">
        <f t="shared" si="78"/>
        <v>0</v>
      </c>
      <c r="Q72" s="45">
        <f>SUM(R72:T72)</f>
        <v>1830</v>
      </c>
      <c r="R72" s="45">
        <f t="shared" si="78"/>
        <v>1830</v>
      </c>
      <c r="S72" s="45">
        <f t="shared" si="78"/>
        <v>0</v>
      </c>
      <c r="T72" s="45">
        <f t="shared" si="78"/>
        <v>0</v>
      </c>
    </row>
    <row r="73" spans="2:20" ht="69" hidden="1" x14ac:dyDescent="0.25">
      <c r="B73" s="47"/>
      <c r="C73" s="48" t="s">
        <v>138</v>
      </c>
      <c r="D73" s="49" t="s">
        <v>137</v>
      </c>
      <c r="E73" s="45">
        <f t="shared" ref="E73:E77" si="79">SUM(F73:H73)</f>
        <v>470</v>
      </c>
      <c r="F73" s="50">
        <v>470</v>
      </c>
      <c r="G73" s="50">
        <v>0</v>
      </c>
      <c r="H73" s="50">
        <v>0</v>
      </c>
      <c r="I73" s="45">
        <f t="shared" ref="I73:I84" si="80">SUM(J73:L73)</f>
        <v>470</v>
      </c>
      <c r="J73" s="50">
        <v>470</v>
      </c>
      <c r="K73" s="50">
        <v>0</v>
      </c>
      <c r="L73" s="50">
        <v>0</v>
      </c>
      <c r="M73" s="45">
        <f t="shared" ref="M73:M84" si="81">SUM(N73:P73)</f>
        <v>470</v>
      </c>
      <c r="N73" s="50">
        <v>470</v>
      </c>
      <c r="O73" s="50">
        <v>0</v>
      </c>
      <c r="P73" s="50">
        <v>0</v>
      </c>
      <c r="Q73" s="45">
        <f t="shared" ref="Q73:Q84" si="82">SUM(R73:T73)</f>
        <v>470</v>
      </c>
      <c r="R73" s="50">
        <v>470</v>
      </c>
      <c r="S73" s="50">
        <v>0</v>
      </c>
      <c r="T73" s="50">
        <v>0</v>
      </c>
    </row>
    <row r="74" spans="2:20" ht="34.5" hidden="1" x14ac:dyDescent="0.25">
      <c r="B74" s="47"/>
      <c r="C74" s="48" t="s">
        <v>139</v>
      </c>
      <c r="D74" s="49" t="s">
        <v>133</v>
      </c>
      <c r="E74" s="45">
        <f t="shared" si="79"/>
        <v>800</v>
      </c>
      <c r="F74" s="50">
        <v>800</v>
      </c>
      <c r="G74" s="50">
        <v>0</v>
      </c>
      <c r="H74" s="50">
        <v>0</v>
      </c>
      <c r="I74" s="45">
        <f t="shared" si="80"/>
        <v>800</v>
      </c>
      <c r="J74" s="50">
        <v>800</v>
      </c>
      <c r="K74" s="50">
        <v>0</v>
      </c>
      <c r="L74" s="50">
        <v>0</v>
      </c>
      <c r="M74" s="45">
        <f t="shared" si="81"/>
        <v>800</v>
      </c>
      <c r="N74" s="50">
        <v>800</v>
      </c>
      <c r="O74" s="50">
        <v>0</v>
      </c>
      <c r="P74" s="50">
        <v>0</v>
      </c>
      <c r="Q74" s="45">
        <f t="shared" si="82"/>
        <v>800</v>
      </c>
      <c r="R74" s="50">
        <v>800</v>
      </c>
      <c r="S74" s="50">
        <v>0</v>
      </c>
      <c r="T74" s="50">
        <v>0</v>
      </c>
    </row>
    <row r="75" spans="2:20" ht="17.25" hidden="1" x14ac:dyDescent="0.25">
      <c r="B75" s="47"/>
      <c r="C75" s="48" t="s">
        <v>140</v>
      </c>
      <c r="D75" s="49" t="s">
        <v>134</v>
      </c>
      <c r="E75" s="45">
        <f t="shared" si="79"/>
        <v>20</v>
      </c>
      <c r="F75" s="50">
        <v>20</v>
      </c>
      <c r="G75" s="50">
        <v>0</v>
      </c>
      <c r="H75" s="50">
        <v>0</v>
      </c>
      <c r="I75" s="45">
        <f t="shared" si="80"/>
        <v>20</v>
      </c>
      <c r="J75" s="50">
        <v>20</v>
      </c>
      <c r="K75" s="50">
        <v>0</v>
      </c>
      <c r="L75" s="50">
        <v>0</v>
      </c>
      <c r="M75" s="45">
        <f t="shared" si="81"/>
        <v>20</v>
      </c>
      <c r="N75" s="50">
        <v>20</v>
      </c>
      <c r="O75" s="50">
        <v>0</v>
      </c>
      <c r="P75" s="50">
        <v>0</v>
      </c>
      <c r="Q75" s="45">
        <f t="shared" si="82"/>
        <v>20</v>
      </c>
      <c r="R75" s="50">
        <v>20</v>
      </c>
      <c r="S75" s="50">
        <v>0</v>
      </c>
      <c r="T75" s="50">
        <v>0</v>
      </c>
    </row>
    <row r="76" spans="2:20" ht="17.25" hidden="1" x14ac:dyDescent="0.25">
      <c r="B76" s="47"/>
      <c r="C76" s="48" t="s">
        <v>141</v>
      </c>
      <c r="D76" s="49" t="s">
        <v>135</v>
      </c>
      <c r="E76" s="45">
        <f t="shared" si="79"/>
        <v>40</v>
      </c>
      <c r="F76" s="50">
        <v>40</v>
      </c>
      <c r="G76" s="50">
        <v>0</v>
      </c>
      <c r="H76" s="50">
        <v>0</v>
      </c>
      <c r="I76" s="45">
        <f t="shared" si="80"/>
        <v>40</v>
      </c>
      <c r="J76" s="50">
        <v>40</v>
      </c>
      <c r="K76" s="50">
        <v>0</v>
      </c>
      <c r="L76" s="50">
        <v>0</v>
      </c>
      <c r="M76" s="45">
        <f t="shared" si="81"/>
        <v>40</v>
      </c>
      <c r="N76" s="50">
        <v>40</v>
      </c>
      <c r="O76" s="50">
        <v>0</v>
      </c>
      <c r="P76" s="50">
        <v>0</v>
      </c>
      <c r="Q76" s="45">
        <f t="shared" si="82"/>
        <v>40</v>
      </c>
      <c r="R76" s="50">
        <v>40</v>
      </c>
      <c r="S76" s="50">
        <v>0</v>
      </c>
      <c r="T76" s="50">
        <v>0</v>
      </c>
    </row>
    <row r="77" spans="2:20" ht="51.75" hidden="1" x14ac:dyDescent="0.25">
      <c r="B77" s="47"/>
      <c r="C77" s="48" t="s">
        <v>142</v>
      </c>
      <c r="D77" s="49" t="s">
        <v>136</v>
      </c>
      <c r="E77" s="45">
        <f t="shared" si="79"/>
        <v>500</v>
      </c>
      <c r="F77" s="50">
        <v>500</v>
      </c>
      <c r="G77" s="50">
        <v>0</v>
      </c>
      <c r="H77" s="50">
        <v>0</v>
      </c>
      <c r="I77" s="45">
        <f t="shared" si="80"/>
        <v>500</v>
      </c>
      <c r="J77" s="50">
        <v>500</v>
      </c>
      <c r="K77" s="50">
        <v>0</v>
      </c>
      <c r="L77" s="50">
        <v>0</v>
      </c>
      <c r="M77" s="45">
        <f t="shared" si="81"/>
        <v>500</v>
      </c>
      <c r="N77" s="50">
        <v>500</v>
      </c>
      <c r="O77" s="50">
        <v>0</v>
      </c>
      <c r="P77" s="50">
        <v>0</v>
      </c>
      <c r="Q77" s="45">
        <f t="shared" si="82"/>
        <v>500</v>
      </c>
      <c r="R77" s="50">
        <v>500</v>
      </c>
      <c r="S77" s="50">
        <v>0</v>
      </c>
      <c r="T77" s="50">
        <v>0</v>
      </c>
    </row>
    <row r="78" spans="2:20" ht="34.5" hidden="1" x14ac:dyDescent="0.25">
      <c r="B78" s="42" t="s">
        <v>144</v>
      </c>
      <c r="C78" s="43"/>
      <c r="D78" s="44" t="s">
        <v>143</v>
      </c>
      <c r="E78" s="45">
        <f>SUM(F78:H78)</f>
        <v>1750</v>
      </c>
      <c r="F78" s="45">
        <f>SUM(F79:F81)</f>
        <v>1750</v>
      </c>
      <c r="G78" s="45">
        <f t="shared" ref="G78:T78" si="83">SUM(G79:G81)</f>
        <v>0</v>
      </c>
      <c r="H78" s="45">
        <f t="shared" si="83"/>
        <v>0</v>
      </c>
      <c r="I78" s="45">
        <f t="shared" si="80"/>
        <v>1820</v>
      </c>
      <c r="J78" s="45">
        <f t="shared" si="83"/>
        <v>1820</v>
      </c>
      <c r="K78" s="45">
        <f t="shared" si="83"/>
        <v>0</v>
      </c>
      <c r="L78" s="45">
        <f t="shared" si="83"/>
        <v>0</v>
      </c>
      <c r="M78" s="45">
        <f t="shared" si="81"/>
        <v>1900</v>
      </c>
      <c r="N78" s="45">
        <f t="shared" si="83"/>
        <v>1900</v>
      </c>
      <c r="O78" s="45">
        <f t="shared" si="83"/>
        <v>0</v>
      </c>
      <c r="P78" s="45">
        <f t="shared" si="83"/>
        <v>0</v>
      </c>
      <c r="Q78" s="45">
        <f t="shared" si="82"/>
        <v>2100</v>
      </c>
      <c r="R78" s="45">
        <f t="shared" si="83"/>
        <v>2100</v>
      </c>
      <c r="S78" s="45">
        <f t="shared" si="83"/>
        <v>0</v>
      </c>
      <c r="T78" s="45">
        <f t="shared" si="83"/>
        <v>0</v>
      </c>
    </row>
    <row r="79" spans="2:20" ht="34.5" hidden="1" x14ac:dyDescent="0.25">
      <c r="B79" s="47"/>
      <c r="C79" s="48" t="s">
        <v>148</v>
      </c>
      <c r="D79" s="49" t="s">
        <v>145</v>
      </c>
      <c r="E79" s="45">
        <f t="shared" ref="E79:E81" si="84">SUM(F79:H79)</f>
        <v>1550</v>
      </c>
      <c r="F79" s="50">
        <v>1550</v>
      </c>
      <c r="G79" s="50">
        <v>0</v>
      </c>
      <c r="H79" s="50">
        <v>0</v>
      </c>
      <c r="I79" s="45">
        <f t="shared" si="80"/>
        <v>1600</v>
      </c>
      <c r="J79" s="50">
        <v>1600</v>
      </c>
      <c r="K79" s="50">
        <v>0</v>
      </c>
      <c r="L79" s="50">
        <v>0</v>
      </c>
      <c r="M79" s="45">
        <f t="shared" si="81"/>
        <v>1645</v>
      </c>
      <c r="N79" s="50">
        <v>1645</v>
      </c>
      <c r="O79" s="50">
        <v>0</v>
      </c>
      <c r="P79" s="50">
        <v>0</v>
      </c>
      <c r="Q79" s="45">
        <f t="shared" si="82"/>
        <v>1795</v>
      </c>
      <c r="R79" s="50">
        <v>1795</v>
      </c>
      <c r="S79" s="50">
        <v>0</v>
      </c>
      <c r="T79" s="50">
        <v>0</v>
      </c>
    </row>
    <row r="80" spans="2:20" ht="51.75" hidden="1" x14ac:dyDescent="0.25">
      <c r="B80" s="47"/>
      <c r="C80" s="48" t="s">
        <v>149</v>
      </c>
      <c r="D80" s="49" t="s">
        <v>146</v>
      </c>
      <c r="E80" s="45">
        <f t="shared" si="84"/>
        <v>165</v>
      </c>
      <c r="F80" s="50">
        <v>165</v>
      </c>
      <c r="G80" s="50">
        <v>0</v>
      </c>
      <c r="H80" s="50">
        <v>0</v>
      </c>
      <c r="I80" s="45">
        <f t="shared" si="80"/>
        <v>165</v>
      </c>
      <c r="J80" s="50">
        <v>165</v>
      </c>
      <c r="K80" s="50">
        <v>0</v>
      </c>
      <c r="L80" s="50">
        <v>0</v>
      </c>
      <c r="M80" s="45">
        <f t="shared" si="81"/>
        <v>200</v>
      </c>
      <c r="N80" s="50">
        <v>200</v>
      </c>
      <c r="O80" s="50">
        <v>0</v>
      </c>
      <c r="P80" s="50">
        <v>0</v>
      </c>
      <c r="Q80" s="45">
        <f t="shared" si="82"/>
        <v>250</v>
      </c>
      <c r="R80" s="50">
        <v>250</v>
      </c>
      <c r="S80" s="50">
        <v>0</v>
      </c>
      <c r="T80" s="50">
        <v>0</v>
      </c>
    </row>
    <row r="81" spans="2:20" ht="69" hidden="1" x14ac:dyDescent="0.25">
      <c r="B81" s="47"/>
      <c r="C81" s="48" t="s">
        <v>150</v>
      </c>
      <c r="D81" s="49" t="s">
        <v>147</v>
      </c>
      <c r="E81" s="45">
        <f t="shared" si="84"/>
        <v>35</v>
      </c>
      <c r="F81" s="50">
        <v>35</v>
      </c>
      <c r="G81" s="50">
        <v>0</v>
      </c>
      <c r="H81" s="50">
        <v>0</v>
      </c>
      <c r="I81" s="45">
        <f t="shared" si="80"/>
        <v>55</v>
      </c>
      <c r="J81" s="50">
        <v>55</v>
      </c>
      <c r="K81" s="50">
        <v>0</v>
      </c>
      <c r="L81" s="50">
        <v>0</v>
      </c>
      <c r="M81" s="45">
        <f t="shared" si="81"/>
        <v>55</v>
      </c>
      <c r="N81" s="50">
        <v>55</v>
      </c>
      <c r="O81" s="50">
        <v>0</v>
      </c>
      <c r="P81" s="50">
        <v>0</v>
      </c>
      <c r="Q81" s="45">
        <f t="shared" si="82"/>
        <v>55</v>
      </c>
      <c r="R81" s="50">
        <v>55</v>
      </c>
      <c r="S81" s="50">
        <v>0</v>
      </c>
      <c r="T81" s="50">
        <v>0</v>
      </c>
    </row>
    <row r="82" spans="2:20" ht="34.5" hidden="1" x14ac:dyDescent="0.25">
      <c r="B82" s="42" t="s">
        <v>152</v>
      </c>
      <c r="C82" s="43"/>
      <c r="D82" s="44" t="s">
        <v>151</v>
      </c>
      <c r="E82" s="45">
        <f t="shared" ref="E82:E98" si="85">F82+G82+H82</f>
        <v>270</v>
      </c>
      <c r="F82" s="45">
        <v>270</v>
      </c>
      <c r="G82" s="45">
        <f>SUM(G83:G86)</f>
        <v>0</v>
      </c>
      <c r="H82" s="45">
        <f>SUM(H83:H86)</f>
        <v>0</v>
      </c>
      <c r="I82" s="45">
        <f t="shared" si="80"/>
        <v>270</v>
      </c>
      <c r="J82" s="45">
        <v>270</v>
      </c>
      <c r="K82" s="45">
        <f>SUM(K83:K86)</f>
        <v>0</v>
      </c>
      <c r="L82" s="45">
        <f>SUM(L83:L86)</f>
        <v>0</v>
      </c>
      <c r="M82" s="45">
        <f t="shared" si="81"/>
        <v>270</v>
      </c>
      <c r="N82" s="45">
        <v>270</v>
      </c>
      <c r="O82" s="45">
        <f>SUM(O83:O86)</f>
        <v>0</v>
      </c>
      <c r="P82" s="45">
        <f>SUM(P83:P86)</f>
        <v>0</v>
      </c>
      <c r="Q82" s="45">
        <f t="shared" si="82"/>
        <v>270</v>
      </c>
      <c r="R82" s="45">
        <v>270</v>
      </c>
      <c r="S82" s="45">
        <f>SUM(S83:S86)</f>
        <v>0</v>
      </c>
      <c r="T82" s="45">
        <v>0</v>
      </c>
    </row>
    <row r="83" spans="2:20" ht="34.5" hidden="1" x14ac:dyDescent="0.25">
      <c r="B83" s="42" t="s">
        <v>153</v>
      </c>
      <c r="C83" s="43"/>
      <c r="D83" s="44" t="s">
        <v>154</v>
      </c>
      <c r="E83" s="45">
        <f>SUM(F83:H83)</f>
        <v>9630</v>
      </c>
      <c r="F83" s="45">
        <f t="shared" ref="F83:T83" si="86">F84</f>
        <v>9630</v>
      </c>
      <c r="G83" s="45">
        <f t="shared" si="86"/>
        <v>0</v>
      </c>
      <c r="H83" s="45">
        <f t="shared" si="86"/>
        <v>0</v>
      </c>
      <c r="I83" s="45">
        <f>SUM(J83:L83)</f>
        <v>9800</v>
      </c>
      <c r="J83" s="45">
        <f t="shared" si="86"/>
        <v>9800</v>
      </c>
      <c r="K83" s="45">
        <f t="shared" si="86"/>
        <v>0</v>
      </c>
      <c r="L83" s="45">
        <f t="shared" si="86"/>
        <v>0</v>
      </c>
      <c r="M83" s="45">
        <f t="shared" si="81"/>
        <v>9900</v>
      </c>
      <c r="N83" s="45">
        <f t="shared" si="86"/>
        <v>9900</v>
      </c>
      <c r="O83" s="45">
        <f t="shared" si="86"/>
        <v>0</v>
      </c>
      <c r="P83" s="45">
        <f t="shared" si="86"/>
        <v>0</v>
      </c>
      <c r="Q83" s="45">
        <f t="shared" si="82"/>
        <v>10000</v>
      </c>
      <c r="R83" s="45">
        <f t="shared" si="86"/>
        <v>10000</v>
      </c>
      <c r="S83" s="45">
        <f t="shared" si="86"/>
        <v>0</v>
      </c>
      <c r="T83" s="45">
        <f t="shared" si="86"/>
        <v>0</v>
      </c>
    </row>
    <row r="84" spans="2:20" ht="34.5" hidden="1" x14ac:dyDescent="0.25">
      <c r="B84" s="47"/>
      <c r="C84" s="48" t="s">
        <v>160</v>
      </c>
      <c r="D84" s="49" t="s">
        <v>155</v>
      </c>
      <c r="E84" s="45">
        <f>SUM(F84:H84)</f>
        <v>9630</v>
      </c>
      <c r="F84" s="50">
        <v>9630</v>
      </c>
      <c r="G84" s="50">
        <v>0</v>
      </c>
      <c r="H84" s="50">
        <v>0</v>
      </c>
      <c r="I84" s="45">
        <f t="shared" si="80"/>
        <v>9800</v>
      </c>
      <c r="J84" s="50">
        <v>9800</v>
      </c>
      <c r="K84" s="50">
        <v>0</v>
      </c>
      <c r="L84" s="50">
        <v>0</v>
      </c>
      <c r="M84" s="45">
        <f t="shared" si="81"/>
        <v>9900</v>
      </c>
      <c r="N84" s="50">
        <v>9900</v>
      </c>
      <c r="O84" s="50">
        <v>0</v>
      </c>
      <c r="P84" s="50">
        <v>0</v>
      </c>
      <c r="Q84" s="45">
        <f t="shared" si="82"/>
        <v>10000</v>
      </c>
      <c r="R84" s="50">
        <v>10000</v>
      </c>
      <c r="S84" s="50">
        <v>0</v>
      </c>
      <c r="T84" s="50">
        <v>0</v>
      </c>
    </row>
    <row r="85" spans="2:20" ht="34.5" hidden="1" x14ac:dyDescent="0.25">
      <c r="B85" s="42" t="s">
        <v>161</v>
      </c>
      <c r="C85" s="43"/>
      <c r="D85" s="44" t="s">
        <v>166</v>
      </c>
      <c r="E85" s="45">
        <f>SUM(F85:H85)</f>
        <v>16200</v>
      </c>
      <c r="F85" s="45">
        <f>SUM(F86:F98)</f>
        <v>16200</v>
      </c>
      <c r="G85" s="45">
        <f t="shared" ref="G85:T85" si="87">SUM(G86:G98)</f>
        <v>0</v>
      </c>
      <c r="H85" s="45">
        <f t="shared" si="87"/>
        <v>0</v>
      </c>
      <c r="I85" s="45">
        <f>SUM(J85:L85)</f>
        <v>17100</v>
      </c>
      <c r="J85" s="45">
        <f t="shared" si="87"/>
        <v>17100</v>
      </c>
      <c r="K85" s="45">
        <f t="shared" si="87"/>
        <v>0</v>
      </c>
      <c r="L85" s="45">
        <f t="shared" si="87"/>
        <v>0</v>
      </c>
      <c r="M85" s="45">
        <f>SUM(N85:P85)</f>
        <v>20170</v>
      </c>
      <c r="N85" s="45">
        <f t="shared" si="87"/>
        <v>20170</v>
      </c>
      <c r="O85" s="45">
        <f t="shared" si="87"/>
        <v>0</v>
      </c>
      <c r="P85" s="45">
        <f t="shared" si="87"/>
        <v>0</v>
      </c>
      <c r="Q85" s="45">
        <f>SUM(R85:T85)</f>
        <v>20970</v>
      </c>
      <c r="R85" s="45">
        <f t="shared" si="87"/>
        <v>20970</v>
      </c>
      <c r="S85" s="45">
        <f t="shared" si="87"/>
        <v>0</v>
      </c>
      <c r="T85" s="45">
        <f t="shared" si="87"/>
        <v>0</v>
      </c>
    </row>
    <row r="86" spans="2:20" ht="69" hidden="1" x14ac:dyDescent="0.25">
      <c r="B86" s="47"/>
      <c r="C86" s="48" t="s">
        <v>162</v>
      </c>
      <c r="D86" s="49" t="s">
        <v>156</v>
      </c>
      <c r="E86" s="45">
        <f t="shared" si="85"/>
        <v>3060</v>
      </c>
      <c r="F86" s="50">
        <v>3060</v>
      </c>
      <c r="G86" s="50">
        <v>0</v>
      </c>
      <c r="H86" s="50">
        <v>0</v>
      </c>
      <c r="I86" s="45">
        <f t="shared" ref="I86:I98" si="88">SUM(J86:L86)</f>
        <v>3200</v>
      </c>
      <c r="J86" s="50">
        <v>3200</v>
      </c>
      <c r="K86" s="50">
        <v>0</v>
      </c>
      <c r="L86" s="50">
        <v>0</v>
      </c>
      <c r="M86" s="45">
        <f t="shared" ref="M86:M98" si="89">SUM(N86:P86)</f>
        <v>5000</v>
      </c>
      <c r="N86" s="50">
        <v>5000</v>
      </c>
      <c r="O86" s="50">
        <v>0</v>
      </c>
      <c r="P86" s="50">
        <v>0</v>
      </c>
      <c r="Q86" s="45">
        <f t="shared" ref="Q86:Q98" si="90">SUM(R86:T86)</f>
        <v>5000</v>
      </c>
      <c r="R86" s="50">
        <v>5000</v>
      </c>
      <c r="S86" s="50">
        <v>0</v>
      </c>
      <c r="T86" s="50">
        <v>0</v>
      </c>
    </row>
    <row r="87" spans="2:20" ht="17.25" hidden="1" x14ac:dyDescent="0.25">
      <c r="B87" s="47"/>
      <c r="C87" s="48" t="s">
        <v>163</v>
      </c>
      <c r="D87" s="49" t="s">
        <v>157</v>
      </c>
      <c r="E87" s="45">
        <f t="shared" si="85"/>
        <v>1700</v>
      </c>
      <c r="F87" s="50">
        <v>1700</v>
      </c>
      <c r="G87" s="50">
        <v>0</v>
      </c>
      <c r="H87" s="50">
        <v>0</v>
      </c>
      <c r="I87" s="45">
        <f t="shared" si="88"/>
        <v>1750</v>
      </c>
      <c r="J87" s="50">
        <v>1750</v>
      </c>
      <c r="K87" s="50">
        <v>0</v>
      </c>
      <c r="L87" s="50">
        <v>0</v>
      </c>
      <c r="M87" s="45">
        <f t="shared" si="89"/>
        <v>1800</v>
      </c>
      <c r="N87" s="50">
        <v>1800</v>
      </c>
      <c r="O87" s="50">
        <v>0</v>
      </c>
      <c r="P87" s="50">
        <v>0</v>
      </c>
      <c r="Q87" s="45">
        <f t="shared" si="90"/>
        <v>1850</v>
      </c>
      <c r="R87" s="50">
        <v>1850</v>
      </c>
      <c r="S87" s="50">
        <v>0</v>
      </c>
      <c r="T87" s="50">
        <v>0</v>
      </c>
    </row>
    <row r="88" spans="2:20" ht="17.25" hidden="1" x14ac:dyDescent="0.25">
      <c r="B88" s="47"/>
      <c r="C88" s="48" t="s">
        <v>164</v>
      </c>
      <c r="D88" s="49" t="s">
        <v>158</v>
      </c>
      <c r="E88" s="45">
        <f t="shared" si="85"/>
        <v>9960</v>
      </c>
      <c r="F88" s="50">
        <v>9960</v>
      </c>
      <c r="G88" s="50">
        <v>0</v>
      </c>
      <c r="H88" s="50">
        <v>0</v>
      </c>
      <c r="I88" s="45">
        <f t="shared" si="88"/>
        <v>10100</v>
      </c>
      <c r="J88" s="50">
        <v>10100</v>
      </c>
      <c r="K88" s="50">
        <v>0</v>
      </c>
      <c r="L88" s="50">
        <v>0</v>
      </c>
      <c r="M88" s="45">
        <f t="shared" si="89"/>
        <v>10200</v>
      </c>
      <c r="N88" s="50">
        <v>10200</v>
      </c>
      <c r="O88" s="50">
        <v>0</v>
      </c>
      <c r="P88" s="50">
        <v>0</v>
      </c>
      <c r="Q88" s="45">
        <f t="shared" si="90"/>
        <v>10300</v>
      </c>
      <c r="R88" s="50">
        <v>10300</v>
      </c>
      <c r="S88" s="50">
        <v>0</v>
      </c>
      <c r="T88" s="50">
        <v>0</v>
      </c>
    </row>
    <row r="89" spans="2:20" ht="51.75" hidden="1" x14ac:dyDescent="0.25">
      <c r="B89" s="47"/>
      <c r="C89" s="48" t="s">
        <v>165</v>
      </c>
      <c r="D89" s="49" t="s">
        <v>159</v>
      </c>
      <c r="E89" s="45">
        <f t="shared" si="85"/>
        <v>40</v>
      </c>
      <c r="F89" s="50">
        <v>40</v>
      </c>
      <c r="G89" s="50">
        <v>0</v>
      </c>
      <c r="H89" s="50">
        <v>0</v>
      </c>
      <c r="I89" s="45">
        <f t="shared" si="88"/>
        <v>40</v>
      </c>
      <c r="J89" s="50">
        <v>40</v>
      </c>
      <c r="K89" s="50">
        <v>0</v>
      </c>
      <c r="L89" s="50">
        <v>0</v>
      </c>
      <c r="M89" s="45">
        <f t="shared" si="89"/>
        <v>40</v>
      </c>
      <c r="N89" s="50">
        <v>40</v>
      </c>
      <c r="O89" s="50">
        <v>0</v>
      </c>
      <c r="P89" s="50">
        <v>0</v>
      </c>
      <c r="Q89" s="45">
        <f t="shared" si="90"/>
        <v>40</v>
      </c>
      <c r="R89" s="50">
        <v>40</v>
      </c>
      <c r="S89" s="50">
        <v>0</v>
      </c>
      <c r="T89" s="50">
        <v>0</v>
      </c>
    </row>
    <row r="90" spans="2:20" ht="34.5" hidden="1" x14ac:dyDescent="0.25">
      <c r="B90" s="47"/>
      <c r="C90" s="48" t="s">
        <v>170</v>
      </c>
      <c r="D90" s="49" t="s">
        <v>167</v>
      </c>
      <c r="E90" s="45">
        <f t="shared" si="85"/>
        <v>40</v>
      </c>
      <c r="F90" s="50">
        <v>40</v>
      </c>
      <c r="G90" s="50">
        <v>0</v>
      </c>
      <c r="H90" s="50">
        <v>0</v>
      </c>
      <c r="I90" s="45">
        <f t="shared" si="88"/>
        <v>50</v>
      </c>
      <c r="J90" s="50">
        <v>50</v>
      </c>
      <c r="K90" s="50">
        <v>0</v>
      </c>
      <c r="L90" s="50">
        <v>0</v>
      </c>
      <c r="M90" s="45">
        <f t="shared" si="89"/>
        <v>55</v>
      </c>
      <c r="N90" s="50">
        <v>55</v>
      </c>
      <c r="O90" s="50">
        <v>0</v>
      </c>
      <c r="P90" s="50">
        <v>0</v>
      </c>
      <c r="Q90" s="45">
        <f t="shared" si="90"/>
        <v>55</v>
      </c>
      <c r="R90" s="50">
        <v>55</v>
      </c>
      <c r="S90" s="50">
        <v>0</v>
      </c>
      <c r="T90" s="50">
        <v>0</v>
      </c>
    </row>
    <row r="91" spans="2:20" ht="34.5" hidden="1" x14ac:dyDescent="0.25">
      <c r="B91" s="47"/>
      <c r="C91" s="48" t="s">
        <v>171</v>
      </c>
      <c r="D91" s="49" t="s">
        <v>168</v>
      </c>
      <c r="E91" s="45">
        <f t="shared" si="85"/>
        <v>380</v>
      </c>
      <c r="F91" s="50">
        <v>380</v>
      </c>
      <c r="G91" s="50">
        <v>0</v>
      </c>
      <c r="H91" s="50">
        <v>0</v>
      </c>
      <c r="I91" s="45">
        <f t="shared" si="88"/>
        <v>370</v>
      </c>
      <c r="J91" s="50">
        <v>370</v>
      </c>
      <c r="K91" s="50">
        <v>0</v>
      </c>
      <c r="L91" s="50">
        <v>0</v>
      </c>
      <c r="M91" s="45">
        <f t="shared" si="89"/>
        <v>355</v>
      </c>
      <c r="N91" s="50">
        <v>355</v>
      </c>
      <c r="O91" s="50">
        <v>0</v>
      </c>
      <c r="P91" s="50">
        <v>0</v>
      </c>
      <c r="Q91" s="45">
        <f t="shared" si="90"/>
        <v>345</v>
      </c>
      <c r="R91" s="50">
        <v>345</v>
      </c>
      <c r="S91" s="50">
        <v>0</v>
      </c>
      <c r="T91" s="50">
        <v>0</v>
      </c>
    </row>
    <row r="92" spans="2:20" ht="34.5" hidden="1" x14ac:dyDescent="0.25">
      <c r="B92" s="47"/>
      <c r="C92" s="48" t="s">
        <v>172</v>
      </c>
      <c r="D92" s="49" t="s">
        <v>372</v>
      </c>
      <c r="E92" s="45">
        <f t="shared" si="85"/>
        <v>460</v>
      </c>
      <c r="F92" s="50">
        <v>460</v>
      </c>
      <c r="G92" s="50">
        <v>0</v>
      </c>
      <c r="H92" s="50">
        <v>0</v>
      </c>
      <c r="I92" s="45">
        <f t="shared" si="88"/>
        <v>900</v>
      </c>
      <c r="J92" s="50">
        <v>900</v>
      </c>
      <c r="K92" s="50">
        <v>0</v>
      </c>
      <c r="L92" s="50">
        <v>0</v>
      </c>
      <c r="M92" s="45">
        <f t="shared" si="89"/>
        <v>1345</v>
      </c>
      <c r="N92" s="50">
        <v>1345</v>
      </c>
      <c r="O92" s="50">
        <v>0</v>
      </c>
      <c r="P92" s="50">
        <v>0</v>
      </c>
      <c r="Q92" s="45">
        <f t="shared" si="90"/>
        <v>1800</v>
      </c>
      <c r="R92" s="50">
        <v>1800</v>
      </c>
      <c r="S92" s="50">
        <v>0</v>
      </c>
      <c r="T92" s="50">
        <v>0</v>
      </c>
    </row>
    <row r="93" spans="2:20" ht="51.75" hidden="1" x14ac:dyDescent="0.25">
      <c r="B93" s="47"/>
      <c r="C93" s="48" t="s">
        <v>173</v>
      </c>
      <c r="D93" s="49" t="s">
        <v>373</v>
      </c>
      <c r="E93" s="45">
        <f t="shared" si="85"/>
        <v>10</v>
      </c>
      <c r="F93" s="50">
        <v>10</v>
      </c>
      <c r="G93" s="50">
        <v>0</v>
      </c>
      <c r="H93" s="50">
        <v>0</v>
      </c>
      <c r="I93" s="45">
        <f t="shared" si="88"/>
        <v>10</v>
      </c>
      <c r="J93" s="50">
        <v>10</v>
      </c>
      <c r="K93" s="50">
        <v>0</v>
      </c>
      <c r="L93" s="50">
        <v>0</v>
      </c>
      <c r="M93" s="45">
        <f t="shared" si="89"/>
        <v>10</v>
      </c>
      <c r="N93" s="50">
        <v>10</v>
      </c>
      <c r="O93" s="50">
        <v>0</v>
      </c>
      <c r="P93" s="50">
        <v>0</v>
      </c>
      <c r="Q93" s="45">
        <f t="shared" si="90"/>
        <v>10</v>
      </c>
      <c r="R93" s="50">
        <v>10</v>
      </c>
      <c r="S93" s="50">
        <v>0</v>
      </c>
      <c r="T93" s="50">
        <v>0</v>
      </c>
    </row>
    <row r="94" spans="2:20" ht="34.5" hidden="1" x14ac:dyDescent="0.25">
      <c r="B94" s="47"/>
      <c r="C94" s="48" t="s">
        <v>377</v>
      </c>
      <c r="D94" s="49" t="s">
        <v>374</v>
      </c>
      <c r="E94" s="45">
        <f t="shared" si="85"/>
        <v>0</v>
      </c>
      <c r="F94" s="50">
        <v>0</v>
      </c>
      <c r="G94" s="50">
        <v>0</v>
      </c>
      <c r="H94" s="50">
        <v>0</v>
      </c>
      <c r="I94" s="45">
        <f t="shared" si="88"/>
        <v>0</v>
      </c>
      <c r="J94" s="50">
        <v>0</v>
      </c>
      <c r="K94" s="50">
        <v>0</v>
      </c>
      <c r="L94" s="50">
        <v>0</v>
      </c>
      <c r="M94" s="45">
        <f t="shared" si="89"/>
        <v>205</v>
      </c>
      <c r="N94" s="50">
        <v>205</v>
      </c>
      <c r="O94" s="50">
        <v>0</v>
      </c>
      <c r="P94" s="50">
        <v>0</v>
      </c>
      <c r="Q94" s="45">
        <f t="shared" si="90"/>
        <v>410</v>
      </c>
      <c r="R94" s="50">
        <v>410</v>
      </c>
      <c r="S94" s="50">
        <v>0</v>
      </c>
      <c r="T94" s="50">
        <v>0</v>
      </c>
    </row>
    <row r="95" spans="2:20" ht="17.25" hidden="1" x14ac:dyDescent="0.25">
      <c r="B95" s="47"/>
      <c r="C95" s="48" t="s">
        <v>378</v>
      </c>
      <c r="D95" s="49" t="s">
        <v>375</v>
      </c>
      <c r="E95" s="45">
        <f t="shared" si="85"/>
        <v>45</v>
      </c>
      <c r="F95" s="50">
        <v>45</v>
      </c>
      <c r="G95" s="50">
        <v>0</v>
      </c>
      <c r="H95" s="50">
        <v>0</v>
      </c>
      <c r="I95" s="45">
        <f t="shared" si="88"/>
        <v>90</v>
      </c>
      <c r="J95" s="50">
        <v>90</v>
      </c>
      <c r="K95" s="50">
        <v>0</v>
      </c>
      <c r="L95" s="50">
        <v>0</v>
      </c>
      <c r="M95" s="45">
        <f t="shared" si="89"/>
        <v>387</v>
      </c>
      <c r="N95" s="50">
        <v>387</v>
      </c>
      <c r="O95" s="50">
        <v>0</v>
      </c>
      <c r="P95" s="50">
        <v>0</v>
      </c>
      <c r="Q95" s="45">
        <f t="shared" si="90"/>
        <v>387</v>
      </c>
      <c r="R95" s="50">
        <v>387</v>
      </c>
      <c r="S95" s="50">
        <v>0</v>
      </c>
      <c r="T95" s="50">
        <v>0</v>
      </c>
    </row>
    <row r="96" spans="2:20" ht="34.5" hidden="1" x14ac:dyDescent="0.25">
      <c r="B96" s="47"/>
      <c r="C96" s="48" t="s">
        <v>379</v>
      </c>
      <c r="D96" s="49" t="s">
        <v>376</v>
      </c>
      <c r="E96" s="45">
        <f t="shared" si="85"/>
        <v>0</v>
      </c>
      <c r="F96" s="50">
        <v>0</v>
      </c>
      <c r="G96" s="50">
        <v>0</v>
      </c>
      <c r="H96" s="50">
        <v>0</v>
      </c>
      <c r="I96" s="45">
        <f t="shared" si="88"/>
        <v>0</v>
      </c>
      <c r="J96" s="50">
        <v>0</v>
      </c>
      <c r="K96" s="50">
        <v>0</v>
      </c>
      <c r="L96" s="50">
        <v>0</v>
      </c>
      <c r="M96" s="45">
        <f t="shared" si="89"/>
        <v>148</v>
      </c>
      <c r="N96" s="50">
        <v>148</v>
      </c>
      <c r="O96" s="50">
        <v>0</v>
      </c>
      <c r="P96" s="50">
        <v>0</v>
      </c>
      <c r="Q96" s="45">
        <f t="shared" si="90"/>
        <v>148</v>
      </c>
      <c r="R96" s="50">
        <v>148</v>
      </c>
      <c r="S96" s="50">
        <v>0</v>
      </c>
      <c r="T96" s="50">
        <v>0</v>
      </c>
    </row>
    <row r="97" spans="2:20" ht="51.75" hidden="1" x14ac:dyDescent="0.25">
      <c r="B97" s="47"/>
      <c r="C97" s="48" t="s">
        <v>380</v>
      </c>
      <c r="D97" s="49" t="s">
        <v>169</v>
      </c>
      <c r="E97" s="45">
        <f t="shared" si="85"/>
        <v>55</v>
      </c>
      <c r="F97" s="50">
        <v>55</v>
      </c>
      <c r="G97" s="50">
        <v>0</v>
      </c>
      <c r="H97" s="50">
        <v>0</v>
      </c>
      <c r="I97" s="45">
        <f t="shared" si="88"/>
        <v>55</v>
      </c>
      <c r="J97" s="50">
        <v>55</v>
      </c>
      <c r="K97" s="50">
        <v>0</v>
      </c>
      <c r="L97" s="50">
        <v>0</v>
      </c>
      <c r="M97" s="45">
        <f t="shared" si="89"/>
        <v>55</v>
      </c>
      <c r="N97" s="50">
        <v>55</v>
      </c>
      <c r="O97" s="50">
        <v>0</v>
      </c>
      <c r="P97" s="50">
        <v>0</v>
      </c>
      <c r="Q97" s="45">
        <f t="shared" si="90"/>
        <v>55</v>
      </c>
      <c r="R97" s="50">
        <v>55</v>
      </c>
      <c r="S97" s="50">
        <v>0</v>
      </c>
      <c r="T97" s="50">
        <v>0</v>
      </c>
    </row>
    <row r="98" spans="2:20" ht="86.25" hidden="1" x14ac:dyDescent="0.25">
      <c r="B98" s="47"/>
      <c r="C98" s="48" t="s">
        <v>381</v>
      </c>
      <c r="D98" s="49" t="s">
        <v>401</v>
      </c>
      <c r="E98" s="45">
        <f t="shared" si="85"/>
        <v>450</v>
      </c>
      <c r="F98" s="50">
        <v>450</v>
      </c>
      <c r="G98" s="50">
        <v>0</v>
      </c>
      <c r="H98" s="50">
        <v>0</v>
      </c>
      <c r="I98" s="45">
        <f t="shared" si="88"/>
        <v>535</v>
      </c>
      <c r="J98" s="50">
        <v>535</v>
      </c>
      <c r="K98" s="50">
        <v>0</v>
      </c>
      <c r="L98" s="50">
        <v>0</v>
      </c>
      <c r="M98" s="45">
        <f t="shared" si="89"/>
        <v>570</v>
      </c>
      <c r="N98" s="50">
        <v>570</v>
      </c>
      <c r="O98" s="50">
        <v>0</v>
      </c>
      <c r="P98" s="50">
        <v>0</v>
      </c>
      <c r="Q98" s="45">
        <f t="shared" si="90"/>
        <v>570</v>
      </c>
      <c r="R98" s="50">
        <v>570</v>
      </c>
      <c r="S98" s="50">
        <v>0</v>
      </c>
      <c r="T98" s="50">
        <v>0</v>
      </c>
    </row>
    <row r="99" spans="2:20" ht="34.5" hidden="1" x14ac:dyDescent="0.25">
      <c r="B99" s="42" t="s">
        <v>175</v>
      </c>
      <c r="C99" s="43"/>
      <c r="D99" s="44" t="s">
        <v>174</v>
      </c>
      <c r="E99" s="45">
        <f>SUM(F99:H99)</f>
        <v>9400</v>
      </c>
      <c r="F99" s="45">
        <f>SUM(F100:F108)</f>
        <v>9400</v>
      </c>
      <c r="G99" s="45">
        <f t="shared" ref="G99:T99" si="91">SUM(G100:G108)</f>
        <v>0</v>
      </c>
      <c r="H99" s="45">
        <f t="shared" si="91"/>
        <v>0</v>
      </c>
      <c r="I99" s="45">
        <f>SUM(J99:L99)</f>
        <v>14220</v>
      </c>
      <c r="J99" s="45">
        <f t="shared" si="91"/>
        <v>14220</v>
      </c>
      <c r="K99" s="45">
        <f t="shared" si="91"/>
        <v>0</v>
      </c>
      <c r="L99" s="45">
        <f t="shared" si="91"/>
        <v>0</v>
      </c>
      <c r="M99" s="45">
        <f>SUM(N99:P99)</f>
        <v>23400</v>
      </c>
      <c r="N99" s="45">
        <f t="shared" si="91"/>
        <v>23400</v>
      </c>
      <c r="O99" s="45">
        <f t="shared" si="91"/>
        <v>0</v>
      </c>
      <c r="P99" s="45">
        <f t="shared" si="91"/>
        <v>0</v>
      </c>
      <c r="Q99" s="45">
        <f>SUM(R99:T99)</f>
        <v>30000</v>
      </c>
      <c r="R99" s="45">
        <f t="shared" si="91"/>
        <v>30000</v>
      </c>
      <c r="S99" s="45">
        <f t="shared" si="91"/>
        <v>0</v>
      </c>
      <c r="T99" s="45">
        <f t="shared" si="91"/>
        <v>0</v>
      </c>
    </row>
    <row r="100" spans="2:20" ht="69" hidden="1" x14ac:dyDescent="0.25">
      <c r="B100" s="47"/>
      <c r="C100" s="48" t="s">
        <v>179</v>
      </c>
      <c r="D100" s="49" t="s">
        <v>394</v>
      </c>
      <c r="E100" s="45">
        <f t="shared" ref="E100:E108" si="92">SUM(F100:H100)</f>
        <v>1200</v>
      </c>
      <c r="F100" s="50">
        <v>1200</v>
      </c>
      <c r="G100" s="50">
        <v>0</v>
      </c>
      <c r="H100" s="50">
        <v>0</v>
      </c>
      <c r="I100" s="45">
        <f t="shared" ref="I100:I108" si="93">SUM(J100:L100)</f>
        <v>1900</v>
      </c>
      <c r="J100" s="50">
        <v>1900</v>
      </c>
      <c r="K100" s="50">
        <v>0</v>
      </c>
      <c r="L100" s="50">
        <v>0</v>
      </c>
      <c r="M100" s="45">
        <f t="shared" ref="M100:M108" si="94">SUM(N100:P100)</f>
        <v>2600</v>
      </c>
      <c r="N100" s="50">
        <v>2600</v>
      </c>
      <c r="O100" s="50">
        <v>0</v>
      </c>
      <c r="P100" s="50">
        <v>0</v>
      </c>
      <c r="Q100" s="45">
        <f t="shared" ref="Q100:Q108" si="95">SUM(R100:T100)</f>
        <v>2600</v>
      </c>
      <c r="R100" s="50">
        <v>2600</v>
      </c>
      <c r="S100" s="50">
        <v>0</v>
      </c>
      <c r="T100" s="50">
        <v>0</v>
      </c>
    </row>
    <row r="101" spans="2:20" ht="34.5" hidden="1" x14ac:dyDescent="0.25">
      <c r="B101" s="47"/>
      <c r="C101" s="48" t="s">
        <v>180</v>
      </c>
      <c r="D101" s="49" t="s">
        <v>176</v>
      </c>
      <c r="E101" s="45">
        <f t="shared" si="92"/>
        <v>3550</v>
      </c>
      <c r="F101" s="50">
        <v>3550</v>
      </c>
      <c r="G101" s="50">
        <v>0</v>
      </c>
      <c r="H101" s="50">
        <v>0</v>
      </c>
      <c r="I101" s="45">
        <f t="shared" si="93"/>
        <v>4500</v>
      </c>
      <c r="J101" s="50">
        <v>4500</v>
      </c>
      <c r="K101" s="50">
        <v>0</v>
      </c>
      <c r="L101" s="50">
        <v>0</v>
      </c>
      <c r="M101" s="45">
        <f t="shared" si="94"/>
        <v>5000</v>
      </c>
      <c r="N101" s="50">
        <v>5000</v>
      </c>
      <c r="O101" s="50">
        <v>0</v>
      </c>
      <c r="P101" s="50">
        <v>0</v>
      </c>
      <c r="Q101" s="45">
        <f t="shared" si="95"/>
        <v>5000</v>
      </c>
      <c r="R101" s="50">
        <v>5000</v>
      </c>
      <c r="S101" s="50">
        <v>0</v>
      </c>
      <c r="T101" s="50">
        <v>0</v>
      </c>
    </row>
    <row r="102" spans="2:20" ht="34.5" hidden="1" x14ac:dyDescent="0.25">
      <c r="B102" s="47"/>
      <c r="C102" s="48" t="s">
        <v>181</v>
      </c>
      <c r="D102" s="49" t="s">
        <v>177</v>
      </c>
      <c r="E102" s="45">
        <f t="shared" si="92"/>
        <v>2500</v>
      </c>
      <c r="F102" s="50">
        <v>2500</v>
      </c>
      <c r="G102" s="50">
        <v>0</v>
      </c>
      <c r="H102" s="50">
        <v>0</v>
      </c>
      <c r="I102" s="45">
        <f t="shared" si="93"/>
        <v>3000</v>
      </c>
      <c r="J102" s="50">
        <v>3000</v>
      </c>
      <c r="K102" s="50">
        <v>0</v>
      </c>
      <c r="L102" s="50">
        <v>0</v>
      </c>
      <c r="M102" s="45">
        <f t="shared" si="94"/>
        <v>4000</v>
      </c>
      <c r="N102" s="50">
        <v>4000</v>
      </c>
      <c r="O102" s="50">
        <v>0</v>
      </c>
      <c r="P102" s="50">
        <v>0</v>
      </c>
      <c r="Q102" s="45">
        <f t="shared" si="95"/>
        <v>4000</v>
      </c>
      <c r="R102" s="50">
        <v>4000</v>
      </c>
      <c r="S102" s="50">
        <v>0</v>
      </c>
      <c r="T102" s="50">
        <v>0</v>
      </c>
    </row>
    <row r="103" spans="2:20" ht="34.5" hidden="1" x14ac:dyDescent="0.25">
      <c r="B103" s="47"/>
      <c r="C103" s="48" t="s">
        <v>182</v>
      </c>
      <c r="D103" s="49" t="s">
        <v>178</v>
      </c>
      <c r="E103" s="45">
        <f t="shared" si="92"/>
        <v>1500</v>
      </c>
      <c r="F103" s="50">
        <v>1500</v>
      </c>
      <c r="G103" s="50">
        <v>0</v>
      </c>
      <c r="H103" s="50">
        <v>0</v>
      </c>
      <c r="I103" s="45">
        <f t="shared" si="93"/>
        <v>1650</v>
      </c>
      <c r="J103" s="50">
        <v>1650</v>
      </c>
      <c r="K103" s="50">
        <v>0</v>
      </c>
      <c r="L103" s="50">
        <v>0</v>
      </c>
      <c r="M103" s="45">
        <f t="shared" si="94"/>
        <v>1655</v>
      </c>
      <c r="N103" s="50">
        <v>1655</v>
      </c>
      <c r="O103" s="50">
        <v>0</v>
      </c>
      <c r="P103" s="50">
        <v>0</v>
      </c>
      <c r="Q103" s="45">
        <f t="shared" si="95"/>
        <v>1700</v>
      </c>
      <c r="R103" s="50">
        <v>1700</v>
      </c>
      <c r="S103" s="50">
        <v>0</v>
      </c>
      <c r="T103" s="50">
        <v>0</v>
      </c>
    </row>
    <row r="104" spans="2:20" ht="34.5" hidden="1" x14ac:dyDescent="0.25">
      <c r="B104" s="47"/>
      <c r="C104" s="48" t="s">
        <v>382</v>
      </c>
      <c r="D104" s="49" t="s">
        <v>383</v>
      </c>
      <c r="E104" s="45">
        <f t="shared" si="92"/>
        <v>600</v>
      </c>
      <c r="F104" s="50">
        <v>600</v>
      </c>
      <c r="G104" s="50">
        <v>0</v>
      </c>
      <c r="H104" s="50">
        <v>0</v>
      </c>
      <c r="I104" s="45">
        <f t="shared" si="93"/>
        <v>2000</v>
      </c>
      <c r="J104" s="50">
        <v>2000</v>
      </c>
      <c r="K104" s="50">
        <v>0</v>
      </c>
      <c r="L104" s="50">
        <v>0</v>
      </c>
      <c r="M104" s="45">
        <f t="shared" si="94"/>
        <v>3400</v>
      </c>
      <c r="N104" s="50">
        <v>3400</v>
      </c>
      <c r="O104" s="50">
        <v>0</v>
      </c>
      <c r="P104" s="50">
        <v>0</v>
      </c>
      <c r="Q104" s="45">
        <f t="shared" si="95"/>
        <v>3800</v>
      </c>
      <c r="R104" s="50">
        <v>3800</v>
      </c>
      <c r="S104" s="50">
        <v>0</v>
      </c>
      <c r="T104" s="50">
        <v>0</v>
      </c>
    </row>
    <row r="105" spans="2:20" ht="17.25" hidden="1" x14ac:dyDescent="0.25">
      <c r="B105" s="47"/>
      <c r="C105" s="48" t="s">
        <v>384</v>
      </c>
      <c r="D105" s="49" t="s">
        <v>402</v>
      </c>
      <c r="E105" s="45">
        <f t="shared" si="92"/>
        <v>0</v>
      </c>
      <c r="F105" s="50">
        <v>0</v>
      </c>
      <c r="G105" s="50">
        <v>0</v>
      </c>
      <c r="H105" s="50">
        <v>0</v>
      </c>
      <c r="I105" s="45">
        <f t="shared" si="93"/>
        <v>890</v>
      </c>
      <c r="J105" s="50">
        <v>890</v>
      </c>
      <c r="K105" s="50">
        <v>0</v>
      </c>
      <c r="L105" s="50">
        <v>0</v>
      </c>
      <c r="M105" s="45">
        <f t="shared" si="94"/>
        <v>1440</v>
      </c>
      <c r="N105" s="50">
        <v>1440</v>
      </c>
      <c r="O105" s="50">
        <v>0</v>
      </c>
      <c r="P105" s="50">
        <v>0</v>
      </c>
      <c r="Q105" s="45">
        <f t="shared" si="95"/>
        <v>1560</v>
      </c>
      <c r="R105" s="50">
        <v>1560</v>
      </c>
      <c r="S105" s="50">
        <v>0</v>
      </c>
      <c r="T105" s="50">
        <v>0</v>
      </c>
    </row>
    <row r="106" spans="2:20" ht="34.5" hidden="1" x14ac:dyDescent="0.25">
      <c r="B106" s="47"/>
      <c r="C106" s="48" t="s">
        <v>385</v>
      </c>
      <c r="D106" s="49" t="s">
        <v>386</v>
      </c>
      <c r="E106" s="45">
        <f t="shared" si="92"/>
        <v>0</v>
      </c>
      <c r="F106" s="50">
        <v>0</v>
      </c>
      <c r="G106" s="50">
        <v>0</v>
      </c>
      <c r="H106" s="50">
        <v>0</v>
      </c>
      <c r="I106" s="45">
        <f t="shared" si="93"/>
        <v>230</v>
      </c>
      <c r="J106" s="50">
        <v>230</v>
      </c>
      <c r="K106" s="50">
        <v>0</v>
      </c>
      <c r="L106" s="50">
        <v>0</v>
      </c>
      <c r="M106" s="45">
        <f t="shared" si="94"/>
        <v>250</v>
      </c>
      <c r="N106" s="50">
        <v>250</v>
      </c>
      <c r="O106" s="50">
        <v>0</v>
      </c>
      <c r="P106" s="50">
        <v>0</v>
      </c>
      <c r="Q106" s="45">
        <f t="shared" si="95"/>
        <v>280</v>
      </c>
      <c r="R106" s="50">
        <v>280</v>
      </c>
      <c r="S106" s="50">
        <v>0</v>
      </c>
      <c r="T106" s="50">
        <v>0</v>
      </c>
    </row>
    <row r="107" spans="2:20" ht="34.5" hidden="1" x14ac:dyDescent="0.25">
      <c r="B107" s="47"/>
      <c r="C107" s="48" t="s">
        <v>387</v>
      </c>
      <c r="D107" s="49" t="s">
        <v>388</v>
      </c>
      <c r="E107" s="45">
        <f t="shared" si="92"/>
        <v>50</v>
      </c>
      <c r="F107" s="50">
        <v>50</v>
      </c>
      <c r="G107" s="50">
        <v>0</v>
      </c>
      <c r="H107" s="50">
        <v>0</v>
      </c>
      <c r="I107" s="45">
        <f t="shared" si="93"/>
        <v>50</v>
      </c>
      <c r="J107" s="50">
        <v>50</v>
      </c>
      <c r="K107" s="50">
        <v>0</v>
      </c>
      <c r="L107" s="50">
        <v>0</v>
      </c>
      <c r="M107" s="45">
        <f t="shared" si="94"/>
        <v>55</v>
      </c>
      <c r="N107" s="50">
        <v>55</v>
      </c>
      <c r="O107" s="50">
        <v>0</v>
      </c>
      <c r="P107" s="50">
        <v>0</v>
      </c>
      <c r="Q107" s="45">
        <f t="shared" si="95"/>
        <v>60</v>
      </c>
      <c r="R107" s="50">
        <v>60</v>
      </c>
      <c r="S107" s="50">
        <v>0</v>
      </c>
      <c r="T107" s="50">
        <v>0</v>
      </c>
    </row>
    <row r="108" spans="2:20" ht="51.75" hidden="1" x14ac:dyDescent="0.25">
      <c r="B108" s="47"/>
      <c r="C108" s="48" t="s">
        <v>389</v>
      </c>
      <c r="D108" s="49" t="s">
        <v>390</v>
      </c>
      <c r="E108" s="45">
        <f t="shared" si="92"/>
        <v>0</v>
      </c>
      <c r="F108" s="50">
        <v>0</v>
      </c>
      <c r="G108" s="50">
        <v>0</v>
      </c>
      <c r="H108" s="50">
        <v>0</v>
      </c>
      <c r="I108" s="45">
        <f t="shared" si="93"/>
        <v>0</v>
      </c>
      <c r="J108" s="50">
        <v>0</v>
      </c>
      <c r="K108" s="50">
        <v>0</v>
      </c>
      <c r="L108" s="50">
        <v>0</v>
      </c>
      <c r="M108" s="45">
        <f t="shared" si="94"/>
        <v>5000</v>
      </c>
      <c r="N108" s="50">
        <v>5000</v>
      </c>
      <c r="O108" s="50">
        <v>0</v>
      </c>
      <c r="P108" s="50">
        <v>0</v>
      </c>
      <c r="Q108" s="45">
        <f t="shared" si="95"/>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96">SUM(G110:G116)</f>
        <v>0</v>
      </c>
      <c r="H109" s="45">
        <f t="shared" si="96"/>
        <v>0</v>
      </c>
      <c r="I109" s="45">
        <f>SUM(J109:L109)</f>
        <v>8000</v>
      </c>
      <c r="J109" s="45">
        <f t="shared" ref="J109:L109" si="97">SUM(J110:J116)</f>
        <v>8000</v>
      </c>
      <c r="K109" s="45">
        <f t="shared" si="97"/>
        <v>0</v>
      </c>
      <c r="L109" s="45">
        <f t="shared" si="97"/>
        <v>0</v>
      </c>
      <c r="M109" s="45">
        <f>SUM(N109:P109)</f>
        <v>8270</v>
      </c>
      <c r="N109" s="45">
        <f>SUM(N110:N116)</f>
        <v>8270</v>
      </c>
      <c r="O109" s="45">
        <f t="shared" ref="O109:T109" si="98">SUM(O110:O116)</f>
        <v>0</v>
      </c>
      <c r="P109" s="45">
        <f t="shared" si="98"/>
        <v>0</v>
      </c>
      <c r="Q109" s="45">
        <f>SUM(R109:T109)</f>
        <v>8270</v>
      </c>
      <c r="R109" s="45">
        <f>SUM(R110:R116)</f>
        <v>8270</v>
      </c>
      <c r="S109" s="45">
        <f t="shared" si="98"/>
        <v>0</v>
      </c>
      <c r="T109" s="45">
        <f t="shared" si="98"/>
        <v>0</v>
      </c>
    </row>
    <row r="110" spans="2:20" ht="17.25" hidden="1" x14ac:dyDescent="0.25">
      <c r="B110" s="47"/>
      <c r="C110" s="48" t="s">
        <v>192</v>
      </c>
      <c r="D110" s="49" t="s">
        <v>185</v>
      </c>
      <c r="E110" s="45">
        <f t="shared" ref="E110:E116" si="99">SUM(F110:H110)</f>
        <v>2800</v>
      </c>
      <c r="F110" s="50">
        <v>2800</v>
      </c>
      <c r="G110" s="50">
        <v>0</v>
      </c>
      <c r="H110" s="50">
        <v>0</v>
      </c>
      <c r="I110" s="45">
        <f t="shared" ref="I110:I116" si="100">SUM(J110:L110)</f>
        <v>2850</v>
      </c>
      <c r="J110" s="50">
        <v>2850</v>
      </c>
      <c r="K110" s="50">
        <v>0</v>
      </c>
      <c r="L110" s="50">
        <v>0</v>
      </c>
      <c r="M110" s="45">
        <f t="shared" ref="M110:M116" si="101">SUM(N110:P110)</f>
        <v>2900</v>
      </c>
      <c r="N110" s="50">
        <v>2900</v>
      </c>
      <c r="O110" s="50">
        <v>0</v>
      </c>
      <c r="P110" s="50">
        <v>0</v>
      </c>
      <c r="Q110" s="45">
        <f t="shared" ref="Q110:Q116" si="102">SUM(R110:T110)</f>
        <v>2900</v>
      </c>
      <c r="R110" s="50">
        <v>2900</v>
      </c>
      <c r="S110" s="50">
        <v>0</v>
      </c>
      <c r="T110" s="50">
        <v>0</v>
      </c>
    </row>
    <row r="111" spans="2:20" ht="34.5" hidden="1" x14ac:dyDescent="0.25">
      <c r="B111" s="47"/>
      <c r="C111" s="48" t="s">
        <v>193</v>
      </c>
      <c r="D111" s="49" t="s">
        <v>186</v>
      </c>
      <c r="E111" s="45">
        <f t="shared" si="99"/>
        <v>2580</v>
      </c>
      <c r="F111" s="50">
        <v>2580</v>
      </c>
      <c r="G111" s="50">
        <v>0</v>
      </c>
      <c r="H111" s="50">
        <v>0</v>
      </c>
      <c r="I111" s="45">
        <f t="shared" si="100"/>
        <v>2675</v>
      </c>
      <c r="J111" s="50">
        <v>2675</v>
      </c>
      <c r="K111" s="50">
        <v>0</v>
      </c>
      <c r="L111" s="50">
        <v>0</v>
      </c>
      <c r="M111" s="45">
        <f t="shared" si="101"/>
        <v>2750</v>
      </c>
      <c r="N111" s="50">
        <v>2750</v>
      </c>
      <c r="O111" s="50">
        <v>0</v>
      </c>
      <c r="P111" s="50">
        <v>0</v>
      </c>
      <c r="Q111" s="45">
        <f t="shared" si="102"/>
        <v>2750</v>
      </c>
      <c r="R111" s="50">
        <v>2750</v>
      </c>
      <c r="S111" s="50">
        <v>0</v>
      </c>
      <c r="T111" s="50">
        <v>0</v>
      </c>
    </row>
    <row r="112" spans="2:20" ht="17.25" hidden="1" x14ac:dyDescent="0.25">
      <c r="B112" s="47"/>
      <c r="C112" s="48" t="s">
        <v>194</v>
      </c>
      <c r="D112" s="49" t="s">
        <v>187</v>
      </c>
      <c r="E112" s="45">
        <f t="shared" si="99"/>
        <v>460</v>
      </c>
      <c r="F112" s="50">
        <v>460</v>
      </c>
      <c r="G112" s="50">
        <v>0</v>
      </c>
      <c r="H112" s="50">
        <v>0</v>
      </c>
      <c r="I112" s="45">
        <f t="shared" si="100"/>
        <v>470</v>
      </c>
      <c r="J112" s="50">
        <v>470</v>
      </c>
      <c r="K112" s="50">
        <v>0</v>
      </c>
      <c r="L112" s="50">
        <v>0</v>
      </c>
      <c r="M112" s="45">
        <f t="shared" si="101"/>
        <v>480</v>
      </c>
      <c r="N112" s="50">
        <v>480</v>
      </c>
      <c r="O112" s="50">
        <v>0</v>
      </c>
      <c r="P112" s="50">
        <v>0</v>
      </c>
      <c r="Q112" s="45">
        <f t="shared" si="102"/>
        <v>480</v>
      </c>
      <c r="R112" s="50">
        <v>480</v>
      </c>
      <c r="S112" s="50">
        <v>0</v>
      </c>
      <c r="T112" s="50">
        <v>0</v>
      </c>
    </row>
    <row r="113" spans="2:20" ht="51.75" hidden="1" x14ac:dyDescent="0.25">
      <c r="B113" s="47"/>
      <c r="C113" s="48" t="s">
        <v>195</v>
      </c>
      <c r="D113" s="49" t="s">
        <v>188</v>
      </c>
      <c r="E113" s="45">
        <f t="shared" si="99"/>
        <v>500</v>
      </c>
      <c r="F113" s="50">
        <v>500</v>
      </c>
      <c r="G113" s="50">
        <v>0</v>
      </c>
      <c r="H113" s="50">
        <v>0</v>
      </c>
      <c r="I113" s="45">
        <f t="shared" si="100"/>
        <v>540</v>
      </c>
      <c r="J113" s="50">
        <v>540</v>
      </c>
      <c r="K113" s="50">
        <v>0</v>
      </c>
      <c r="L113" s="50">
        <v>0</v>
      </c>
      <c r="M113" s="45">
        <f t="shared" si="101"/>
        <v>570</v>
      </c>
      <c r="N113" s="50">
        <v>570</v>
      </c>
      <c r="O113" s="50">
        <v>0</v>
      </c>
      <c r="P113" s="50">
        <v>0</v>
      </c>
      <c r="Q113" s="45">
        <f t="shared" si="102"/>
        <v>570</v>
      </c>
      <c r="R113" s="50">
        <v>570</v>
      </c>
      <c r="S113" s="50">
        <v>0</v>
      </c>
      <c r="T113" s="50">
        <v>0</v>
      </c>
    </row>
    <row r="114" spans="2:20" ht="51.75" hidden="1" x14ac:dyDescent="0.25">
      <c r="B114" s="47"/>
      <c r="C114" s="48" t="s">
        <v>196</v>
      </c>
      <c r="D114" s="49" t="s">
        <v>189</v>
      </c>
      <c r="E114" s="45">
        <f t="shared" si="99"/>
        <v>800</v>
      </c>
      <c r="F114" s="50">
        <v>800</v>
      </c>
      <c r="G114" s="50">
        <v>0</v>
      </c>
      <c r="H114" s="50">
        <v>0</v>
      </c>
      <c r="I114" s="45">
        <f t="shared" si="100"/>
        <v>800</v>
      </c>
      <c r="J114" s="50">
        <v>800</v>
      </c>
      <c r="K114" s="50">
        <v>0</v>
      </c>
      <c r="L114" s="50">
        <v>0</v>
      </c>
      <c r="M114" s="45">
        <f t="shared" si="101"/>
        <v>800</v>
      </c>
      <c r="N114" s="50">
        <v>800</v>
      </c>
      <c r="O114" s="50">
        <v>0</v>
      </c>
      <c r="P114" s="50">
        <v>0</v>
      </c>
      <c r="Q114" s="45">
        <f t="shared" si="102"/>
        <v>800</v>
      </c>
      <c r="R114" s="50">
        <v>800</v>
      </c>
      <c r="S114" s="50">
        <v>0</v>
      </c>
      <c r="T114" s="50">
        <v>0</v>
      </c>
    </row>
    <row r="115" spans="2:20" ht="17.25" hidden="1" x14ac:dyDescent="0.25">
      <c r="B115" s="47"/>
      <c r="C115" s="48" t="s">
        <v>197</v>
      </c>
      <c r="D115" s="49" t="s">
        <v>190</v>
      </c>
      <c r="E115" s="45">
        <f t="shared" si="99"/>
        <v>60</v>
      </c>
      <c r="F115" s="50">
        <v>60</v>
      </c>
      <c r="G115" s="50">
        <v>0</v>
      </c>
      <c r="H115" s="50">
        <v>0</v>
      </c>
      <c r="I115" s="45">
        <f t="shared" si="100"/>
        <v>65</v>
      </c>
      <c r="J115" s="50">
        <v>65</v>
      </c>
      <c r="K115" s="50">
        <v>0</v>
      </c>
      <c r="L115" s="50">
        <v>0</v>
      </c>
      <c r="M115" s="45">
        <f t="shared" si="101"/>
        <v>70</v>
      </c>
      <c r="N115" s="50">
        <v>70</v>
      </c>
      <c r="O115" s="50">
        <v>0</v>
      </c>
      <c r="P115" s="50">
        <v>0</v>
      </c>
      <c r="Q115" s="45">
        <f t="shared" si="102"/>
        <v>70</v>
      </c>
      <c r="R115" s="50">
        <v>70</v>
      </c>
      <c r="S115" s="50">
        <v>0</v>
      </c>
      <c r="T115" s="50">
        <v>0</v>
      </c>
    </row>
    <row r="116" spans="2:20" ht="17.25" hidden="1" x14ac:dyDescent="0.25">
      <c r="B116" s="47"/>
      <c r="C116" s="48" t="s">
        <v>198</v>
      </c>
      <c r="D116" s="49" t="s">
        <v>191</v>
      </c>
      <c r="E116" s="45">
        <f t="shared" si="99"/>
        <v>500</v>
      </c>
      <c r="F116" s="50">
        <v>500</v>
      </c>
      <c r="G116" s="50">
        <v>0</v>
      </c>
      <c r="H116" s="50">
        <v>0</v>
      </c>
      <c r="I116" s="45">
        <f t="shared" si="100"/>
        <v>600</v>
      </c>
      <c r="J116" s="50">
        <v>600</v>
      </c>
      <c r="K116" s="50">
        <v>0</v>
      </c>
      <c r="L116" s="50">
        <v>0</v>
      </c>
      <c r="M116" s="45">
        <f t="shared" si="101"/>
        <v>700</v>
      </c>
      <c r="N116" s="50">
        <v>700</v>
      </c>
      <c r="O116" s="50">
        <v>0</v>
      </c>
      <c r="P116" s="50">
        <v>0</v>
      </c>
      <c r="Q116" s="45">
        <f t="shared" si="102"/>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03">SUM(G118:G123)</f>
        <v>0</v>
      </c>
      <c r="H117" s="45">
        <f t="shared" si="103"/>
        <v>0</v>
      </c>
      <c r="I117" s="45">
        <f>SUM(J117:L117)</f>
        <v>12560</v>
      </c>
      <c r="J117" s="45">
        <f>SUM(J118:J123)</f>
        <v>12560</v>
      </c>
      <c r="K117" s="45">
        <f t="shared" ref="K117:L117" si="104">SUM(K118:K123)</f>
        <v>0</v>
      </c>
      <c r="L117" s="45">
        <f t="shared" si="104"/>
        <v>0</v>
      </c>
      <c r="M117" s="45">
        <f>SUM(N117:P117)</f>
        <v>14640</v>
      </c>
      <c r="N117" s="45">
        <f>SUM(N118:N123)</f>
        <v>14640</v>
      </c>
      <c r="O117" s="45">
        <f t="shared" ref="O117:P117" si="105">SUM(O118:O123)</f>
        <v>0</v>
      </c>
      <c r="P117" s="45">
        <f t="shared" si="105"/>
        <v>0</v>
      </c>
      <c r="Q117" s="45">
        <f>SUM(R117:T117)</f>
        <v>14900</v>
      </c>
      <c r="R117" s="45">
        <f>SUM(R118:R123)</f>
        <v>14900</v>
      </c>
      <c r="S117" s="45">
        <f t="shared" ref="S117:T117" si="106">SUM(S118:S123)</f>
        <v>0</v>
      </c>
      <c r="T117" s="45">
        <f t="shared" si="106"/>
        <v>0</v>
      </c>
    </row>
    <row r="118" spans="2:20" ht="69" hidden="1" x14ac:dyDescent="0.25">
      <c r="B118" s="47"/>
      <c r="C118" s="48" t="s">
        <v>356</v>
      </c>
      <c r="D118" s="49" t="s">
        <v>201</v>
      </c>
      <c r="E118" s="45">
        <f t="shared" ref="E118:E123" si="107">SUM(F118:H118)</f>
        <v>1200</v>
      </c>
      <c r="F118" s="50">
        <v>1200</v>
      </c>
      <c r="G118" s="50">
        <v>0</v>
      </c>
      <c r="H118" s="50">
        <v>0</v>
      </c>
      <c r="I118" s="45">
        <f t="shared" ref="I118:I123" si="108">SUM(J118:L118)</f>
        <v>1300</v>
      </c>
      <c r="J118" s="50">
        <v>1300</v>
      </c>
      <c r="K118" s="50">
        <v>0</v>
      </c>
      <c r="L118" s="50">
        <v>0</v>
      </c>
      <c r="M118" s="45">
        <f t="shared" ref="M118:M123" si="109">SUM(N118:P118)</f>
        <v>1500</v>
      </c>
      <c r="N118" s="50">
        <v>1500</v>
      </c>
      <c r="O118" s="50">
        <v>0</v>
      </c>
      <c r="P118" s="50">
        <v>0</v>
      </c>
      <c r="Q118" s="45">
        <f t="shared" ref="Q118:Q123" si="110">SUM(R118:T118)</f>
        <v>1610</v>
      </c>
      <c r="R118" s="50">
        <v>1610</v>
      </c>
      <c r="S118" s="50">
        <v>0</v>
      </c>
      <c r="T118" s="50">
        <v>0</v>
      </c>
    </row>
    <row r="119" spans="2:20" ht="51.75" hidden="1" x14ac:dyDescent="0.25">
      <c r="B119" s="47"/>
      <c r="C119" s="48" t="s">
        <v>357</v>
      </c>
      <c r="D119" s="49" t="s">
        <v>202</v>
      </c>
      <c r="E119" s="45">
        <f t="shared" si="107"/>
        <v>3750</v>
      </c>
      <c r="F119" s="50">
        <v>3750</v>
      </c>
      <c r="G119" s="50">
        <v>0</v>
      </c>
      <c r="H119" s="50">
        <v>0</v>
      </c>
      <c r="I119" s="45">
        <f t="shared" si="108"/>
        <v>4000</v>
      </c>
      <c r="J119" s="50">
        <v>4000</v>
      </c>
      <c r="K119" s="50">
        <v>0</v>
      </c>
      <c r="L119" s="50">
        <v>0</v>
      </c>
      <c r="M119" s="45">
        <f t="shared" si="109"/>
        <v>5650</v>
      </c>
      <c r="N119" s="50">
        <v>5650</v>
      </c>
      <c r="O119" s="50">
        <v>0</v>
      </c>
      <c r="P119" s="50">
        <v>0</v>
      </c>
      <c r="Q119" s="45">
        <f t="shared" si="110"/>
        <v>5700</v>
      </c>
      <c r="R119" s="50">
        <v>5700</v>
      </c>
      <c r="S119" s="50">
        <v>0</v>
      </c>
      <c r="T119" s="50">
        <v>0</v>
      </c>
    </row>
    <row r="120" spans="2:20" ht="17.25" hidden="1" x14ac:dyDescent="0.25">
      <c r="B120" s="47"/>
      <c r="C120" s="48" t="s">
        <v>358</v>
      </c>
      <c r="D120" s="49" t="s">
        <v>203</v>
      </c>
      <c r="E120" s="45">
        <f t="shared" si="107"/>
        <v>2644</v>
      </c>
      <c r="F120" s="50">
        <v>2644</v>
      </c>
      <c r="G120" s="50">
        <v>0</v>
      </c>
      <c r="H120" s="50">
        <v>0</v>
      </c>
      <c r="I120" s="45">
        <f t="shared" si="108"/>
        <v>6504</v>
      </c>
      <c r="J120" s="50">
        <v>6504</v>
      </c>
      <c r="K120" s="50">
        <v>0</v>
      </c>
      <c r="L120" s="50">
        <v>0</v>
      </c>
      <c r="M120" s="45">
        <f t="shared" si="109"/>
        <v>6604</v>
      </c>
      <c r="N120" s="50">
        <v>6604</v>
      </c>
      <c r="O120" s="50">
        <v>0</v>
      </c>
      <c r="P120" s="50">
        <v>0</v>
      </c>
      <c r="Q120" s="45">
        <f t="shared" si="110"/>
        <v>6704</v>
      </c>
      <c r="R120" s="50">
        <v>6704</v>
      </c>
      <c r="S120" s="50">
        <v>0</v>
      </c>
      <c r="T120" s="50">
        <v>0</v>
      </c>
    </row>
    <row r="121" spans="2:20" ht="34.5" hidden="1" x14ac:dyDescent="0.25">
      <c r="B121" s="47"/>
      <c r="C121" s="48" t="s">
        <v>359</v>
      </c>
      <c r="D121" s="49" t="s">
        <v>204</v>
      </c>
      <c r="E121" s="45">
        <f t="shared" si="107"/>
        <v>36</v>
      </c>
      <c r="F121" s="50">
        <v>36</v>
      </c>
      <c r="G121" s="50">
        <v>0</v>
      </c>
      <c r="H121" s="50">
        <v>0</v>
      </c>
      <c r="I121" s="45">
        <f t="shared" si="108"/>
        <v>36</v>
      </c>
      <c r="J121" s="50">
        <v>36</v>
      </c>
      <c r="K121" s="50">
        <v>0</v>
      </c>
      <c r="L121" s="50">
        <v>0</v>
      </c>
      <c r="M121" s="45">
        <f t="shared" si="109"/>
        <v>36</v>
      </c>
      <c r="N121" s="50">
        <v>36</v>
      </c>
      <c r="O121" s="50">
        <v>0</v>
      </c>
      <c r="P121" s="50">
        <v>0</v>
      </c>
      <c r="Q121" s="45">
        <f t="shared" si="110"/>
        <v>36</v>
      </c>
      <c r="R121" s="50">
        <v>36</v>
      </c>
      <c r="S121" s="50">
        <v>0</v>
      </c>
      <c r="T121" s="50">
        <v>0</v>
      </c>
    </row>
    <row r="122" spans="2:20" ht="17.25" hidden="1" x14ac:dyDescent="0.25">
      <c r="B122" s="47"/>
      <c r="C122" s="48" t="s">
        <v>360</v>
      </c>
      <c r="D122" s="49" t="s">
        <v>205</v>
      </c>
      <c r="E122" s="45">
        <f t="shared" si="107"/>
        <v>120</v>
      </c>
      <c r="F122" s="50">
        <v>120</v>
      </c>
      <c r="G122" s="50">
        <v>0</v>
      </c>
      <c r="H122" s="50">
        <v>0</v>
      </c>
      <c r="I122" s="45">
        <f t="shared" si="108"/>
        <v>120</v>
      </c>
      <c r="J122" s="50">
        <v>120</v>
      </c>
      <c r="K122" s="50">
        <v>0</v>
      </c>
      <c r="L122" s="50">
        <v>0</v>
      </c>
      <c r="M122" s="45">
        <f t="shared" si="109"/>
        <v>150</v>
      </c>
      <c r="N122" s="50">
        <v>150</v>
      </c>
      <c r="O122" s="50">
        <v>0</v>
      </c>
      <c r="P122" s="50">
        <v>0</v>
      </c>
      <c r="Q122" s="45">
        <f t="shared" si="110"/>
        <v>150</v>
      </c>
      <c r="R122" s="50">
        <v>150</v>
      </c>
      <c r="S122" s="50">
        <v>0</v>
      </c>
      <c r="T122" s="50">
        <v>0</v>
      </c>
    </row>
    <row r="123" spans="2:20" ht="34.5" hidden="1" x14ac:dyDescent="0.25">
      <c r="B123" s="47"/>
      <c r="C123" s="48" t="s">
        <v>361</v>
      </c>
      <c r="D123" s="49" t="s">
        <v>206</v>
      </c>
      <c r="E123" s="45">
        <f t="shared" si="107"/>
        <v>550</v>
      </c>
      <c r="F123" s="50">
        <v>550</v>
      </c>
      <c r="G123" s="50">
        <v>0</v>
      </c>
      <c r="H123" s="50">
        <v>0</v>
      </c>
      <c r="I123" s="45">
        <f t="shared" si="108"/>
        <v>600</v>
      </c>
      <c r="J123" s="50">
        <v>600</v>
      </c>
      <c r="K123" s="50">
        <v>0</v>
      </c>
      <c r="L123" s="50">
        <v>0</v>
      </c>
      <c r="M123" s="45">
        <f t="shared" si="109"/>
        <v>700</v>
      </c>
      <c r="N123" s="50">
        <v>700</v>
      </c>
      <c r="O123" s="50">
        <v>0</v>
      </c>
      <c r="P123" s="50">
        <v>0</v>
      </c>
      <c r="Q123" s="45">
        <f t="shared" si="110"/>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11">SUM(G125:G129)</f>
        <v>0</v>
      </c>
      <c r="H124" s="45">
        <f t="shared" si="111"/>
        <v>0</v>
      </c>
      <c r="I124" s="45">
        <f>SUM(J124:L124)</f>
        <v>680</v>
      </c>
      <c r="J124" s="45">
        <f>SUM(J125:J129)</f>
        <v>680</v>
      </c>
      <c r="K124" s="45">
        <f t="shared" ref="K124:L124" si="112">SUM(K125:K129)</f>
        <v>0</v>
      </c>
      <c r="L124" s="45">
        <f t="shared" si="112"/>
        <v>0</v>
      </c>
      <c r="M124" s="45">
        <f>SUM(N124:P124)</f>
        <v>760</v>
      </c>
      <c r="N124" s="45">
        <f>SUM(N125:N129)</f>
        <v>760</v>
      </c>
      <c r="O124" s="45">
        <f t="shared" ref="O124:P124" si="113">SUM(O125:O129)</f>
        <v>0</v>
      </c>
      <c r="P124" s="45">
        <f t="shared" si="113"/>
        <v>0</v>
      </c>
      <c r="Q124" s="45">
        <f>SUM(R124:T124)</f>
        <v>760</v>
      </c>
      <c r="R124" s="45">
        <f>SUM(R125:R129)</f>
        <v>760</v>
      </c>
      <c r="S124" s="45">
        <f t="shared" ref="S124:T124" si="114">SUM(S125:S129)</f>
        <v>0</v>
      </c>
      <c r="T124" s="45">
        <f t="shared" si="114"/>
        <v>0</v>
      </c>
    </row>
    <row r="125" spans="2:20" ht="17.25" hidden="1" x14ac:dyDescent="0.25">
      <c r="B125" s="47"/>
      <c r="C125" s="48" t="s">
        <v>362</v>
      </c>
      <c r="D125" s="49" t="s">
        <v>209</v>
      </c>
      <c r="E125" s="45">
        <f t="shared" ref="E125:E129" si="115">SUM(F125:H125)</f>
        <v>150</v>
      </c>
      <c r="F125" s="50">
        <v>150</v>
      </c>
      <c r="G125" s="50">
        <v>0</v>
      </c>
      <c r="H125" s="50">
        <v>0</v>
      </c>
      <c r="I125" s="45">
        <f t="shared" ref="I125:I129" si="116">SUM(J125:L125)</f>
        <v>160</v>
      </c>
      <c r="J125" s="50">
        <v>160</v>
      </c>
      <c r="K125" s="50">
        <v>0</v>
      </c>
      <c r="L125" s="50">
        <v>0</v>
      </c>
      <c r="M125" s="45">
        <f t="shared" ref="M125:M129" si="117">SUM(N125:P125)</f>
        <v>170</v>
      </c>
      <c r="N125" s="50">
        <v>170</v>
      </c>
      <c r="O125" s="50">
        <v>0</v>
      </c>
      <c r="P125" s="50">
        <v>0</v>
      </c>
      <c r="Q125" s="45">
        <f t="shared" ref="Q125:Q129" si="118">SUM(R125:T125)</f>
        <v>170</v>
      </c>
      <c r="R125" s="50">
        <v>170</v>
      </c>
      <c r="S125" s="50">
        <v>0</v>
      </c>
      <c r="T125" s="50">
        <v>0</v>
      </c>
    </row>
    <row r="126" spans="2:20" ht="34.5" hidden="1" x14ac:dyDescent="0.25">
      <c r="B126" s="47"/>
      <c r="C126" s="48" t="s">
        <v>363</v>
      </c>
      <c r="D126" s="49" t="s">
        <v>210</v>
      </c>
      <c r="E126" s="45">
        <f t="shared" si="115"/>
        <v>120</v>
      </c>
      <c r="F126" s="50">
        <v>120</v>
      </c>
      <c r="G126" s="50">
        <v>0</v>
      </c>
      <c r="H126" s="50">
        <v>0</v>
      </c>
      <c r="I126" s="45">
        <f t="shared" si="116"/>
        <v>130</v>
      </c>
      <c r="J126" s="50">
        <v>130</v>
      </c>
      <c r="K126" s="50">
        <v>0</v>
      </c>
      <c r="L126" s="50">
        <v>0</v>
      </c>
      <c r="M126" s="45">
        <f t="shared" si="117"/>
        <v>140</v>
      </c>
      <c r="N126" s="50">
        <v>140</v>
      </c>
      <c r="O126" s="50">
        <v>0</v>
      </c>
      <c r="P126" s="50">
        <v>0</v>
      </c>
      <c r="Q126" s="45">
        <f t="shared" si="118"/>
        <v>140</v>
      </c>
      <c r="R126" s="50">
        <v>140</v>
      </c>
      <c r="S126" s="50">
        <v>0</v>
      </c>
      <c r="T126" s="50">
        <v>0</v>
      </c>
    </row>
    <row r="127" spans="2:20" ht="17.25" hidden="1" x14ac:dyDescent="0.25">
      <c r="B127" s="47"/>
      <c r="C127" s="48" t="s">
        <v>364</v>
      </c>
      <c r="D127" s="49" t="s">
        <v>211</v>
      </c>
      <c r="E127" s="45">
        <f t="shared" si="115"/>
        <v>65</v>
      </c>
      <c r="F127" s="50">
        <v>65</v>
      </c>
      <c r="G127" s="50">
        <v>0</v>
      </c>
      <c r="H127" s="50">
        <v>0</v>
      </c>
      <c r="I127" s="45">
        <f t="shared" si="116"/>
        <v>70</v>
      </c>
      <c r="J127" s="50">
        <v>70</v>
      </c>
      <c r="K127" s="50">
        <v>0</v>
      </c>
      <c r="L127" s="50">
        <v>0</v>
      </c>
      <c r="M127" s="45">
        <f t="shared" si="117"/>
        <v>75</v>
      </c>
      <c r="N127" s="50">
        <v>75</v>
      </c>
      <c r="O127" s="50">
        <v>0</v>
      </c>
      <c r="P127" s="50">
        <v>0</v>
      </c>
      <c r="Q127" s="45">
        <f t="shared" si="118"/>
        <v>75</v>
      </c>
      <c r="R127" s="50">
        <v>75</v>
      </c>
      <c r="S127" s="50">
        <v>0</v>
      </c>
      <c r="T127" s="50">
        <v>0</v>
      </c>
    </row>
    <row r="128" spans="2:20" ht="34.5" hidden="1" x14ac:dyDescent="0.25">
      <c r="B128" s="47"/>
      <c r="C128" s="48" t="s">
        <v>365</v>
      </c>
      <c r="D128" s="49" t="s">
        <v>212</v>
      </c>
      <c r="E128" s="45">
        <f t="shared" si="115"/>
        <v>150</v>
      </c>
      <c r="F128" s="50">
        <v>150</v>
      </c>
      <c r="G128" s="50">
        <v>0</v>
      </c>
      <c r="H128" s="50">
        <v>0</v>
      </c>
      <c r="I128" s="45">
        <f t="shared" si="116"/>
        <v>200</v>
      </c>
      <c r="J128" s="50">
        <v>200</v>
      </c>
      <c r="K128" s="50">
        <v>0</v>
      </c>
      <c r="L128" s="50">
        <v>0</v>
      </c>
      <c r="M128" s="45">
        <f t="shared" si="117"/>
        <v>250</v>
      </c>
      <c r="N128" s="50">
        <v>250</v>
      </c>
      <c r="O128" s="50">
        <v>0</v>
      </c>
      <c r="P128" s="50">
        <v>0</v>
      </c>
      <c r="Q128" s="45">
        <f t="shared" si="118"/>
        <v>250</v>
      </c>
      <c r="R128" s="50">
        <v>250</v>
      </c>
      <c r="S128" s="50">
        <v>0</v>
      </c>
      <c r="T128" s="50">
        <v>0</v>
      </c>
    </row>
    <row r="129" spans="2:20" ht="17.25" hidden="1" x14ac:dyDescent="0.25">
      <c r="B129" s="47"/>
      <c r="C129" s="48" t="s">
        <v>366</v>
      </c>
      <c r="D129" s="49" t="s">
        <v>213</v>
      </c>
      <c r="E129" s="45">
        <f t="shared" si="115"/>
        <v>115</v>
      </c>
      <c r="F129" s="50">
        <v>115</v>
      </c>
      <c r="G129" s="50">
        <v>0</v>
      </c>
      <c r="H129" s="50">
        <v>0</v>
      </c>
      <c r="I129" s="45">
        <f t="shared" si="116"/>
        <v>120</v>
      </c>
      <c r="J129" s="50">
        <v>120</v>
      </c>
      <c r="K129" s="50">
        <v>0</v>
      </c>
      <c r="L129" s="50">
        <v>0</v>
      </c>
      <c r="M129" s="45">
        <f t="shared" si="117"/>
        <v>125</v>
      </c>
      <c r="N129" s="50">
        <v>125</v>
      </c>
      <c r="O129" s="50">
        <v>0</v>
      </c>
      <c r="P129" s="50">
        <v>0</v>
      </c>
      <c r="Q129" s="45">
        <f t="shared" si="11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19">SUM(G131:G133)</f>
        <v>0</v>
      </c>
      <c r="H130" s="45">
        <f t="shared" si="119"/>
        <v>0</v>
      </c>
      <c r="I130" s="45">
        <f>SUM(J130:L130)</f>
        <v>25000</v>
      </c>
      <c r="J130" s="45">
        <f>SUM(J131:J133)</f>
        <v>25000</v>
      </c>
      <c r="K130" s="45">
        <f t="shared" ref="K130:L130" si="120">SUM(K131:K133)</f>
        <v>0</v>
      </c>
      <c r="L130" s="45">
        <f t="shared" si="120"/>
        <v>0</v>
      </c>
      <c r="M130" s="45">
        <f>SUM(N130:P130)</f>
        <v>26500</v>
      </c>
      <c r="N130" s="45">
        <f>SUM(N131:N133)</f>
        <v>26500</v>
      </c>
      <c r="O130" s="45">
        <f t="shared" ref="O130:P130" si="121">SUM(O131:O133)</f>
        <v>0</v>
      </c>
      <c r="P130" s="45">
        <f t="shared" si="121"/>
        <v>0</v>
      </c>
      <c r="Q130" s="45">
        <f>SUM(R130:T130)</f>
        <v>28000</v>
      </c>
      <c r="R130" s="45">
        <f>SUM(R131:R133)</f>
        <v>28000</v>
      </c>
      <c r="S130" s="45">
        <f t="shared" ref="S130:T130" si="122">SUM(S131:S133)</f>
        <v>0</v>
      </c>
      <c r="T130" s="45">
        <f t="shared" si="122"/>
        <v>0</v>
      </c>
    </row>
    <row r="131" spans="2:20" ht="17.25" hidden="1" x14ac:dyDescent="0.25">
      <c r="B131" s="47"/>
      <c r="C131" s="48" t="s">
        <v>219</v>
      </c>
      <c r="D131" s="49" t="s">
        <v>216</v>
      </c>
      <c r="E131" s="45">
        <f t="shared" ref="E131:E133" si="123">SUM(F131:H131)</f>
        <v>11900</v>
      </c>
      <c r="F131" s="50">
        <v>11900</v>
      </c>
      <c r="G131" s="50">
        <v>0</v>
      </c>
      <c r="H131" s="50">
        <v>0</v>
      </c>
      <c r="I131" s="45">
        <f t="shared" ref="I131:I133" si="124">SUM(J131:L131)</f>
        <v>15000</v>
      </c>
      <c r="J131" s="50">
        <v>15000</v>
      </c>
      <c r="K131" s="50">
        <v>0</v>
      </c>
      <c r="L131" s="50">
        <v>0</v>
      </c>
      <c r="M131" s="45">
        <f t="shared" ref="M131:M133" si="125">SUM(N131:P131)</f>
        <v>16000</v>
      </c>
      <c r="N131" s="50">
        <v>16000</v>
      </c>
      <c r="O131" s="50">
        <v>0</v>
      </c>
      <c r="P131" s="50">
        <v>0</v>
      </c>
      <c r="Q131" s="45">
        <f t="shared" ref="Q131:Q133" si="126">SUM(R131:T131)</f>
        <v>17000</v>
      </c>
      <c r="R131" s="50">
        <v>17000</v>
      </c>
      <c r="S131" s="50">
        <v>0</v>
      </c>
      <c r="T131" s="50">
        <v>0</v>
      </c>
    </row>
    <row r="132" spans="2:20" ht="34.5" hidden="1" x14ac:dyDescent="0.25">
      <c r="B132" s="47"/>
      <c r="C132" s="48" t="s">
        <v>220</v>
      </c>
      <c r="D132" s="49" t="s">
        <v>217</v>
      </c>
      <c r="E132" s="45">
        <f t="shared" si="123"/>
        <v>10000</v>
      </c>
      <c r="F132" s="50">
        <v>10000</v>
      </c>
      <c r="G132" s="50">
        <v>0</v>
      </c>
      <c r="H132" s="50">
        <v>0</v>
      </c>
      <c r="I132" s="45">
        <f t="shared" si="124"/>
        <v>8000</v>
      </c>
      <c r="J132" s="50">
        <v>8000</v>
      </c>
      <c r="K132" s="50">
        <v>0</v>
      </c>
      <c r="L132" s="50">
        <v>0</v>
      </c>
      <c r="M132" s="45">
        <f t="shared" si="125"/>
        <v>8000</v>
      </c>
      <c r="N132" s="50">
        <v>8000</v>
      </c>
      <c r="O132" s="50">
        <v>0</v>
      </c>
      <c r="P132" s="50">
        <v>0</v>
      </c>
      <c r="Q132" s="45">
        <f t="shared" si="126"/>
        <v>8000</v>
      </c>
      <c r="R132" s="50">
        <v>8000</v>
      </c>
      <c r="S132" s="50">
        <v>0</v>
      </c>
      <c r="T132" s="50">
        <v>0</v>
      </c>
    </row>
    <row r="133" spans="2:20" ht="17.25" hidden="1" x14ac:dyDescent="0.25">
      <c r="B133" s="47"/>
      <c r="C133" s="48" t="s">
        <v>221</v>
      </c>
      <c r="D133" s="49" t="s">
        <v>218</v>
      </c>
      <c r="E133" s="45">
        <f t="shared" si="123"/>
        <v>1600</v>
      </c>
      <c r="F133" s="50">
        <v>1600</v>
      </c>
      <c r="G133" s="50">
        <v>0</v>
      </c>
      <c r="H133" s="50">
        <v>0</v>
      </c>
      <c r="I133" s="45">
        <f t="shared" si="124"/>
        <v>2000</v>
      </c>
      <c r="J133" s="50">
        <v>2000</v>
      </c>
      <c r="K133" s="50">
        <v>0</v>
      </c>
      <c r="L133" s="50">
        <v>0</v>
      </c>
      <c r="M133" s="45">
        <f t="shared" si="125"/>
        <v>2500</v>
      </c>
      <c r="N133" s="50">
        <v>2500</v>
      </c>
      <c r="O133" s="50">
        <v>0</v>
      </c>
      <c r="P133" s="50">
        <v>0</v>
      </c>
      <c r="Q133" s="45">
        <f t="shared" si="126"/>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27">G135+G143+G149+G151+G159+G164+G177+G184+G189+G194</f>
        <v>0</v>
      </c>
      <c r="H134" s="28">
        <f t="shared" si="127"/>
        <v>0</v>
      </c>
      <c r="I134" s="28">
        <f>SUM(J134:L134)</f>
        <v>168400</v>
      </c>
      <c r="J134" s="28">
        <f>J135+J143+J149+J151+J159+J164+J177+J184+J189+J194</f>
        <v>168400</v>
      </c>
      <c r="K134" s="28">
        <f t="shared" ref="K134:L134" si="128">K135+K143+K149+K151+K159+K164+K177+K184+K189+K194</f>
        <v>0</v>
      </c>
      <c r="L134" s="28">
        <f t="shared" si="128"/>
        <v>0</v>
      </c>
      <c r="M134" s="28">
        <f>SUM(N134:P134)</f>
        <v>173350</v>
      </c>
      <c r="N134" s="28">
        <f>N135+N143+N149+N151+N159+N164+N177+N184+N189+N194</f>
        <v>173350</v>
      </c>
      <c r="O134" s="28">
        <f t="shared" ref="O134:P134" si="129">O135+O143+O149+O151+O159+O164+O177+O184+O189+O194</f>
        <v>0</v>
      </c>
      <c r="P134" s="28">
        <f t="shared" si="129"/>
        <v>0</v>
      </c>
      <c r="Q134" s="28">
        <f>SUM(R134:T134)</f>
        <v>177950</v>
      </c>
      <c r="R134" s="28">
        <f>R135+R143+R149+R151+R159+R164+R177+R184+R189+R194</f>
        <v>177950</v>
      </c>
      <c r="S134" s="28">
        <f t="shared" ref="S134:T134" si="130">S135+S143+S149+S151+S159+S164+S177+S184+S189+S194</f>
        <v>0</v>
      </c>
      <c r="T134" s="28">
        <f t="shared" si="130"/>
        <v>0</v>
      </c>
    </row>
    <row r="135" spans="2:20" ht="34.5" hidden="1" x14ac:dyDescent="0.25">
      <c r="B135" s="42" t="s">
        <v>225</v>
      </c>
      <c r="C135" s="43"/>
      <c r="D135" s="44" t="s">
        <v>224</v>
      </c>
      <c r="E135" s="45">
        <f>SUM(F135:H135)</f>
        <v>22430</v>
      </c>
      <c r="F135" s="46">
        <f>SUM(F136:F142)</f>
        <v>22430</v>
      </c>
      <c r="G135" s="46">
        <f t="shared" ref="G135:H135" si="131">SUM(G136:G142)</f>
        <v>0</v>
      </c>
      <c r="H135" s="46">
        <f t="shared" si="131"/>
        <v>0</v>
      </c>
      <c r="I135" s="45">
        <f>SUM(J135:L135)</f>
        <v>24500</v>
      </c>
      <c r="J135" s="46">
        <f>SUM(J136:J142)</f>
        <v>24500</v>
      </c>
      <c r="K135" s="46">
        <f t="shared" ref="K135:L135" si="132">SUM(K136:K142)</f>
        <v>0</v>
      </c>
      <c r="L135" s="46">
        <f t="shared" si="132"/>
        <v>0</v>
      </c>
      <c r="M135" s="45">
        <f>SUM(N135:P135)</f>
        <v>26000</v>
      </c>
      <c r="N135" s="46">
        <f>SUM(N136:N142)</f>
        <v>26000</v>
      </c>
      <c r="O135" s="46">
        <f t="shared" ref="O135:P135" si="133">SUM(O136:O142)</f>
        <v>0</v>
      </c>
      <c r="P135" s="46">
        <f t="shared" si="133"/>
        <v>0</v>
      </c>
      <c r="Q135" s="45">
        <f>SUM(R135:T135)</f>
        <v>27000</v>
      </c>
      <c r="R135" s="46">
        <f>SUM(R136:R142)</f>
        <v>27000</v>
      </c>
      <c r="S135" s="46">
        <f t="shared" ref="S135:T135" si="134">SUM(S136:S142)</f>
        <v>0</v>
      </c>
      <c r="T135" s="46">
        <f t="shared" si="134"/>
        <v>0</v>
      </c>
    </row>
    <row r="136" spans="2:20" ht="17.25" hidden="1" x14ac:dyDescent="0.25">
      <c r="B136" s="47"/>
      <c r="C136" s="48" t="s">
        <v>395</v>
      </c>
      <c r="D136" s="49" t="s">
        <v>226</v>
      </c>
      <c r="E136" s="45">
        <f t="shared" ref="E136:E142" si="135">SUM(F136:H136)</f>
        <v>4025</v>
      </c>
      <c r="F136" s="50">
        <v>4025</v>
      </c>
      <c r="G136" s="50">
        <v>0</v>
      </c>
      <c r="H136" s="50">
        <v>0</v>
      </c>
      <c r="I136" s="45">
        <f t="shared" ref="I136:I142" si="136">SUM(J136:L136)</f>
        <v>4660</v>
      </c>
      <c r="J136" s="50">
        <v>4660</v>
      </c>
      <c r="K136" s="50">
        <v>0</v>
      </c>
      <c r="L136" s="50">
        <v>0</v>
      </c>
      <c r="M136" s="45">
        <f t="shared" ref="M136:M142" si="137">SUM(N136:P136)</f>
        <v>5000</v>
      </c>
      <c r="N136" s="50">
        <v>5000</v>
      </c>
      <c r="O136" s="50">
        <v>0</v>
      </c>
      <c r="P136" s="50">
        <v>0</v>
      </c>
      <c r="Q136" s="45">
        <f t="shared" ref="Q136:Q142" si="138">SUM(R136:T136)</f>
        <v>5095</v>
      </c>
      <c r="R136" s="50">
        <v>5095</v>
      </c>
      <c r="S136" s="50">
        <v>0</v>
      </c>
      <c r="T136" s="50">
        <v>0</v>
      </c>
    </row>
    <row r="137" spans="2:20" ht="17.25" hidden="1" x14ac:dyDescent="0.25">
      <c r="B137" s="47"/>
      <c r="C137" s="48" t="s">
        <v>396</v>
      </c>
      <c r="D137" s="49" t="s">
        <v>227</v>
      </c>
      <c r="E137" s="45">
        <f t="shared" si="135"/>
        <v>4442</v>
      </c>
      <c r="F137" s="50">
        <v>4442</v>
      </c>
      <c r="G137" s="50">
        <v>0</v>
      </c>
      <c r="H137" s="50">
        <v>0</v>
      </c>
      <c r="I137" s="45">
        <f t="shared" si="136"/>
        <v>4442</v>
      </c>
      <c r="J137" s="50">
        <v>4442</v>
      </c>
      <c r="K137" s="50">
        <v>0</v>
      </c>
      <c r="L137" s="50">
        <v>0</v>
      </c>
      <c r="M137" s="45">
        <f t="shared" si="137"/>
        <v>4442</v>
      </c>
      <c r="N137" s="50">
        <v>4442</v>
      </c>
      <c r="O137" s="50">
        <v>0</v>
      </c>
      <c r="P137" s="50">
        <v>0</v>
      </c>
      <c r="Q137" s="45">
        <f t="shared" si="138"/>
        <v>4500</v>
      </c>
      <c r="R137" s="50">
        <v>4500</v>
      </c>
      <c r="S137" s="50">
        <v>0</v>
      </c>
      <c r="T137" s="50">
        <v>0</v>
      </c>
    </row>
    <row r="138" spans="2:20" ht="17.25" hidden="1" x14ac:dyDescent="0.25">
      <c r="B138" s="47"/>
      <c r="C138" s="48" t="s">
        <v>397</v>
      </c>
      <c r="D138" s="49" t="s">
        <v>228</v>
      </c>
      <c r="E138" s="45">
        <f t="shared" si="135"/>
        <v>151</v>
      </c>
      <c r="F138" s="50">
        <v>151</v>
      </c>
      <c r="G138" s="50">
        <v>0</v>
      </c>
      <c r="H138" s="50">
        <v>0</v>
      </c>
      <c r="I138" s="45">
        <f t="shared" si="136"/>
        <v>151</v>
      </c>
      <c r="J138" s="50">
        <v>151</v>
      </c>
      <c r="K138" s="50">
        <v>0</v>
      </c>
      <c r="L138" s="50">
        <v>0</v>
      </c>
      <c r="M138" s="45">
        <f t="shared" si="137"/>
        <v>151</v>
      </c>
      <c r="N138" s="50">
        <v>151</v>
      </c>
      <c r="O138" s="50">
        <v>0</v>
      </c>
      <c r="P138" s="50">
        <v>0</v>
      </c>
      <c r="Q138" s="45">
        <f t="shared" si="138"/>
        <v>155</v>
      </c>
      <c r="R138" s="50">
        <v>155</v>
      </c>
      <c r="S138" s="50">
        <v>0</v>
      </c>
      <c r="T138" s="50">
        <v>0</v>
      </c>
    </row>
    <row r="139" spans="2:20" ht="17.25" hidden="1" x14ac:dyDescent="0.25">
      <c r="B139" s="47"/>
      <c r="C139" s="48" t="s">
        <v>240</v>
      </c>
      <c r="D139" s="49" t="s">
        <v>229</v>
      </c>
      <c r="E139" s="45">
        <f t="shared" si="135"/>
        <v>800</v>
      </c>
      <c r="F139" s="50">
        <v>800</v>
      </c>
      <c r="G139" s="50">
        <v>0</v>
      </c>
      <c r="H139" s="50">
        <v>0</v>
      </c>
      <c r="I139" s="45">
        <f t="shared" si="136"/>
        <v>1499.4</v>
      </c>
      <c r="J139" s="50">
        <v>1499.4</v>
      </c>
      <c r="K139" s="50">
        <v>0</v>
      </c>
      <c r="L139" s="50">
        <v>0</v>
      </c>
      <c r="M139" s="45">
        <f t="shared" si="137"/>
        <v>1799.4</v>
      </c>
      <c r="N139" s="50">
        <v>1799.4</v>
      </c>
      <c r="O139" s="50">
        <v>0</v>
      </c>
      <c r="P139" s="50">
        <v>0</v>
      </c>
      <c r="Q139" s="45">
        <f t="shared" si="138"/>
        <v>2000</v>
      </c>
      <c r="R139" s="50">
        <v>2000</v>
      </c>
      <c r="S139" s="50">
        <v>0</v>
      </c>
      <c r="T139" s="50">
        <v>0</v>
      </c>
    </row>
    <row r="140" spans="2:20" ht="17.25" hidden="1" x14ac:dyDescent="0.25">
      <c r="B140" s="47"/>
      <c r="C140" s="48" t="s">
        <v>369</v>
      </c>
      <c r="D140" s="49" t="s">
        <v>230</v>
      </c>
      <c r="E140" s="45">
        <f t="shared" si="135"/>
        <v>464.4</v>
      </c>
      <c r="F140" s="50">
        <v>464.4</v>
      </c>
      <c r="G140" s="50">
        <v>0</v>
      </c>
      <c r="H140" s="50">
        <v>0</v>
      </c>
      <c r="I140" s="45">
        <f t="shared" si="136"/>
        <v>1000</v>
      </c>
      <c r="J140" s="50">
        <v>1000</v>
      </c>
      <c r="K140" s="50">
        <v>0</v>
      </c>
      <c r="L140" s="50">
        <v>0</v>
      </c>
      <c r="M140" s="45">
        <f t="shared" si="137"/>
        <v>1660</v>
      </c>
      <c r="N140" s="50">
        <v>1660</v>
      </c>
      <c r="O140" s="50">
        <v>0</v>
      </c>
      <c r="P140" s="50">
        <v>0</v>
      </c>
      <c r="Q140" s="45">
        <f t="shared" si="138"/>
        <v>2000</v>
      </c>
      <c r="R140" s="50">
        <v>2000</v>
      </c>
      <c r="S140" s="50">
        <v>0</v>
      </c>
      <c r="T140" s="50">
        <v>0</v>
      </c>
    </row>
    <row r="141" spans="2:20" ht="17.25" hidden="1" x14ac:dyDescent="0.25">
      <c r="B141" s="47"/>
      <c r="C141" s="48" t="s">
        <v>370</v>
      </c>
      <c r="D141" s="49" t="s">
        <v>231</v>
      </c>
      <c r="E141" s="45">
        <f t="shared" si="135"/>
        <v>12000</v>
      </c>
      <c r="F141" s="50">
        <v>12000</v>
      </c>
      <c r="G141" s="50">
        <v>0</v>
      </c>
      <c r="H141" s="50">
        <v>0</v>
      </c>
      <c r="I141" s="45">
        <f t="shared" si="136"/>
        <v>12200</v>
      </c>
      <c r="J141" s="50">
        <v>12200</v>
      </c>
      <c r="K141" s="50">
        <v>0</v>
      </c>
      <c r="L141" s="50">
        <v>0</v>
      </c>
      <c r="M141" s="45">
        <f t="shared" si="137"/>
        <v>12400</v>
      </c>
      <c r="N141" s="50">
        <v>12400</v>
      </c>
      <c r="O141" s="50">
        <v>0</v>
      </c>
      <c r="P141" s="50">
        <v>0</v>
      </c>
      <c r="Q141" s="45">
        <f t="shared" si="138"/>
        <v>12600</v>
      </c>
      <c r="R141" s="50">
        <v>12600</v>
      </c>
      <c r="S141" s="50">
        <v>0</v>
      </c>
      <c r="T141" s="50">
        <v>0</v>
      </c>
    </row>
    <row r="142" spans="2:20" ht="34.5" hidden="1" x14ac:dyDescent="0.25">
      <c r="B142" s="47"/>
      <c r="C142" s="48" t="s">
        <v>371</v>
      </c>
      <c r="D142" s="49" t="s">
        <v>232</v>
      </c>
      <c r="E142" s="45">
        <f t="shared" si="135"/>
        <v>547.6</v>
      </c>
      <c r="F142" s="50">
        <v>547.6</v>
      </c>
      <c r="G142" s="50">
        <v>0</v>
      </c>
      <c r="H142" s="50">
        <v>0</v>
      </c>
      <c r="I142" s="45">
        <f t="shared" si="136"/>
        <v>547.6</v>
      </c>
      <c r="J142" s="50">
        <v>547.6</v>
      </c>
      <c r="K142" s="50">
        <v>0</v>
      </c>
      <c r="L142" s="50">
        <v>0</v>
      </c>
      <c r="M142" s="45">
        <f t="shared" si="137"/>
        <v>547.6</v>
      </c>
      <c r="N142" s="50">
        <v>547.6</v>
      </c>
      <c r="O142" s="50">
        <v>0</v>
      </c>
      <c r="P142" s="50">
        <v>0</v>
      </c>
      <c r="Q142" s="45">
        <f t="shared" si="138"/>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39">SUM(G144:G148)</f>
        <v>0</v>
      </c>
      <c r="H143" s="46">
        <f t="shared" si="139"/>
        <v>0</v>
      </c>
      <c r="I143" s="45">
        <f>SUM(J143:L143)</f>
        <v>11000</v>
      </c>
      <c r="J143" s="46">
        <f>SUM(J144:J148)</f>
        <v>11000</v>
      </c>
      <c r="K143" s="46">
        <f t="shared" ref="K143:L143" si="140">SUM(K144:K148)</f>
        <v>0</v>
      </c>
      <c r="L143" s="46">
        <f t="shared" si="140"/>
        <v>0</v>
      </c>
      <c r="M143" s="45">
        <f>SUM(N143:P143)</f>
        <v>11400</v>
      </c>
      <c r="N143" s="46">
        <f>SUM(N144:N148)</f>
        <v>11400</v>
      </c>
      <c r="O143" s="46">
        <f t="shared" ref="O143:P143" si="141">SUM(O144:O148)</f>
        <v>0</v>
      </c>
      <c r="P143" s="46">
        <f t="shared" si="141"/>
        <v>0</v>
      </c>
      <c r="Q143" s="45">
        <f>SUM(R143:T143)</f>
        <v>12000</v>
      </c>
      <c r="R143" s="46">
        <f>SUM(R144:R148)</f>
        <v>12000</v>
      </c>
      <c r="S143" s="46">
        <f t="shared" ref="S143:T143" si="142">SUM(S144:S148)</f>
        <v>0</v>
      </c>
      <c r="T143" s="46">
        <f t="shared" si="142"/>
        <v>0</v>
      </c>
    </row>
    <row r="144" spans="2:20" ht="17.25" hidden="1" x14ac:dyDescent="0.25">
      <c r="B144" s="47"/>
      <c r="C144" s="48" t="s">
        <v>241</v>
      </c>
      <c r="D144" s="49" t="s">
        <v>235</v>
      </c>
      <c r="E144" s="45">
        <f t="shared" ref="E144:E148" si="143">SUM(F144:H144)</f>
        <v>1200</v>
      </c>
      <c r="F144" s="50">
        <v>1200</v>
      </c>
      <c r="G144" s="50">
        <v>0</v>
      </c>
      <c r="H144" s="50">
        <v>0</v>
      </c>
      <c r="I144" s="45">
        <f t="shared" ref="I144:I148" si="144">SUM(J144:L144)</f>
        <v>1300</v>
      </c>
      <c r="J144" s="50">
        <v>1300</v>
      </c>
      <c r="K144" s="50">
        <v>0</v>
      </c>
      <c r="L144" s="50">
        <v>0</v>
      </c>
      <c r="M144" s="45">
        <f t="shared" ref="M144:M148" si="145">SUM(N144:P144)</f>
        <v>1400</v>
      </c>
      <c r="N144" s="50">
        <v>1400</v>
      </c>
      <c r="O144" s="50">
        <v>0</v>
      </c>
      <c r="P144" s="50">
        <v>0</v>
      </c>
      <c r="Q144" s="45">
        <f t="shared" ref="Q144:Q148" si="146">SUM(R144:T144)</f>
        <v>1500</v>
      </c>
      <c r="R144" s="50">
        <v>1500</v>
      </c>
      <c r="S144" s="50">
        <v>0</v>
      </c>
      <c r="T144" s="50">
        <v>0</v>
      </c>
    </row>
    <row r="145" spans="2:20" ht="17.25" hidden="1" x14ac:dyDescent="0.25">
      <c r="B145" s="47"/>
      <c r="C145" s="48" t="s">
        <v>242</v>
      </c>
      <c r="D145" s="49" t="s">
        <v>236</v>
      </c>
      <c r="E145" s="45">
        <f t="shared" si="143"/>
        <v>1200</v>
      </c>
      <c r="F145" s="50">
        <v>1200</v>
      </c>
      <c r="G145" s="50">
        <v>0</v>
      </c>
      <c r="H145" s="50">
        <v>0</v>
      </c>
      <c r="I145" s="45">
        <f t="shared" si="144"/>
        <v>1250</v>
      </c>
      <c r="J145" s="50">
        <v>1250</v>
      </c>
      <c r="K145" s="50">
        <v>0</v>
      </c>
      <c r="L145" s="50">
        <v>0</v>
      </c>
      <c r="M145" s="45">
        <f t="shared" si="145"/>
        <v>1300</v>
      </c>
      <c r="N145" s="50">
        <v>1300</v>
      </c>
      <c r="O145" s="50">
        <v>0</v>
      </c>
      <c r="P145" s="50">
        <v>0</v>
      </c>
      <c r="Q145" s="45">
        <f t="shared" si="146"/>
        <v>1400</v>
      </c>
      <c r="R145" s="50">
        <v>1400</v>
      </c>
      <c r="S145" s="50">
        <v>0</v>
      </c>
      <c r="T145" s="50">
        <v>0</v>
      </c>
    </row>
    <row r="146" spans="2:20" ht="34.5" hidden="1" x14ac:dyDescent="0.25">
      <c r="B146" s="47"/>
      <c r="C146" s="48" t="s">
        <v>243</v>
      </c>
      <c r="D146" s="49" t="s">
        <v>237</v>
      </c>
      <c r="E146" s="45">
        <f t="shared" si="143"/>
        <v>7144.2</v>
      </c>
      <c r="F146" s="50">
        <v>7144.2</v>
      </c>
      <c r="G146" s="50">
        <v>0</v>
      </c>
      <c r="H146" s="50">
        <v>0</v>
      </c>
      <c r="I146" s="45">
        <f t="shared" si="144"/>
        <v>7994.2</v>
      </c>
      <c r="J146" s="50">
        <v>7994.2</v>
      </c>
      <c r="K146" s="50">
        <v>0</v>
      </c>
      <c r="L146" s="50">
        <v>0</v>
      </c>
      <c r="M146" s="45">
        <f t="shared" si="145"/>
        <v>8244.2000000000007</v>
      </c>
      <c r="N146" s="50">
        <v>8244.2000000000007</v>
      </c>
      <c r="O146" s="50">
        <v>0</v>
      </c>
      <c r="P146" s="50">
        <v>0</v>
      </c>
      <c r="Q146" s="45">
        <f t="shared" si="146"/>
        <v>8644.2000000000007</v>
      </c>
      <c r="R146" s="50">
        <v>8644.2000000000007</v>
      </c>
      <c r="S146" s="50">
        <v>0</v>
      </c>
      <c r="T146" s="50">
        <v>0</v>
      </c>
    </row>
    <row r="147" spans="2:20" ht="34.5" hidden="1" x14ac:dyDescent="0.25">
      <c r="B147" s="47"/>
      <c r="C147" s="48" t="s">
        <v>244</v>
      </c>
      <c r="D147" s="49" t="s">
        <v>238</v>
      </c>
      <c r="E147" s="45">
        <f t="shared" si="143"/>
        <v>251.8</v>
      </c>
      <c r="F147" s="50">
        <v>251.8</v>
      </c>
      <c r="G147" s="50">
        <v>0</v>
      </c>
      <c r="H147" s="50">
        <v>0</v>
      </c>
      <c r="I147" s="45">
        <f t="shared" si="144"/>
        <v>251.8</v>
      </c>
      <c r="J147" s="50">
        <v>251.8</v>
      </c>
      <c r="K147" s="50">
        <v>0</v>
      </c>
      <c r="L147" s="50">
        <v>0</v>
      </c>
      <c r="M147" s="45">
        <f t="shared" si="145"/>
        <v>251.8</v>
      </c>
      <c r="N147" s="50">
        <v>251.8</v>
      </c>
      <c r="O147" s="50">
        <v>0</v>
      </c>
      <c r="P147" s="50">
        <v>0</v>
      </c>
      <c r="Q147" s="45">
        <f t="shared" si="146"/>
        <v>251.8</v>
      </c>
      <c r="R147" s="50">
        <v>251.8</v>
      </c>
      <c r="S147" s="50">
        <v>0</v>
      </c>
      <c r="T147" s="50">
        <v>0</v>
      </c>
    </row>
    <row r="148" spans="2:20" ht="34.5" hidden="1" x14ac:dyDescent="0.25">
      <c r="B148" s="47"/>
      <c r="C148" s="48" t="s">
        <v>245</v>
      </c>
      <c r="D148" s="49" t="s">
        <v>239</v>
      </c>
      <c r="E148" s="45">
        <f t="shared" si="143"/>
        <v>204</v>
      </c>
      <c r="F148" s="50">
        <v>204</v>
      </c>
      <c r="G148" s="50">
        <v>0</v>
      </c>
      <c r="H148" s="50">
        <v>0</v>
      </c>
      <c r="I148" s="45">
        <f t="shared" si="144"/>
        <v>204</v>
      </c>
      <c r="J148" s="50">
        <v>204</v>
      </c>
      <c r="K148" s="50">
        <v>0</v>
      </c>
      <c r="L148" s="50">
        <v>0</v>
      </c>
      <c r="M148" s="45">
        <f t="shared" si="145"/>
        <v>204</v>
      </c>
      <c r="N148" s="50">
        <v>204</v>
      </c>
      <c r="O148" s="50">
        <v>0</v>
      </c>
      <c r="P148" s="50">
        <v>0</v>
      </c>
      <c r="Q148" s="45">
        <f t="shared" si="146"/>
        <v>204</v>
      </c>
      <c r="R148" s="50">
        <v>204</v>
      </c>
      <c r="S148" s="50">
        <v>0</v>
      </c>
      <c r="T148" s="50">
        <v>0</v>
      </c>
    </row>
    <row r="149" spans="2:20" ht="34.5" hidden="1" x14ac:dyDescent="0.25">
      <c r="B149" s="42" t="s">
        <v>246</v>
      </c>
      <c r="C149" s="43"/>
      <c r="D149" s="44" t="s">
        <v>247</v>
      </c>
      <c r="E149" s="45">
        <f>SUM(F149:H149)</f>
        <v>2500</v>
      </c>
      <c r="F149" s="46">
        <f t="shared" ref="F149:T149" si="147">F150</f>
        <v>2500</v>
      </c>
      <c r="G149" s="46">
        <f t="shared" si="147"/>
        <v>0</v>
      </c>
      <c r="H149" s="46">
        <f t="shared" si="147"/>
        <v>0</v>
      </c>
      <c r="I149" s="45">
        <f>SUM(J149:L149)</f>
        <v>3000</v>
      </c>
      <c r="J149" s="46">
        <f t="shared" si="147"/>
        <v>3000</v>
      </c>
      <c r="K149" s="46">
        <f t="shared" si="147"/>
        <v>0</v>
      </c>
      <c r="L149" s="46">
        <f t="shared" si="147"/>
        <v>0</v>
      </c>
      <c r="M149" s="45">
        <f>SUM(N149:P149)</f>
        <v>3500</v>
      </c>
      <c r="N149" s="46">
        <f t="shared" si="147"/>
        <v>3500</v>
      </c>
      <c r="O149" s="46">
        <f t="shared" si="147"/>
        <v>0</v>
      </c>
      <c r="P149" s="46">
        <f t="shared" si="147"/>
        <v>0</v>
      </c>
      <c r="Q149" s="45">
        <f>SUM(R149:T149)</f>
        <v>4000</v>
      </c>
      <c r="R149" s="46">
        <f t="shared" si="147"/>
        <v>4000</v>
      </c>
      <c r="S149" s="46">
        <f t="shared" si="147"/>
        <v>0</v>
      </c>
      <c r="T149" s="46">
        <f t="shared" si="147"/>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48">SUM(G152:G158)</f>
        <v>0</v>
      </c>
      <c r="H151" s="46">
        <f t="shared" si="148"/>
        <v>0</v>
      </c>
      <c r="I151" s="45">
        <f>SUM(J151:L151)</f>
        <v>35000</v>
      </c>
      <c r="J151" s="46">
        <f>SUM(J152:J158)</f>
        <v>35000</v>
      </c>
      <c r="K151" s="46">
        <f t="shared" ref="K151:L151" si="149">SUM(K152:K158)</f>
        <v>0</v>
      </c>
      <c r="L151" s="46">
        <f t="shared" si="149"/>
        <v>0</v>
      </c>
      <c r="M151" s="45">
        <f>SUM(N151:P151)</f>
        <v>35900</v>
      </c>
      <c r="N151" s="46">
        <f>SUM(N152:N158)</f>
        <v>35900</v>
      </c>
      <c r="O151" s="46">
        <f t="shared" ref="O151:P151" si="150">SUM(O152:O158)</f>
        <v>0</v>
      </c>
      <c r="P151" s="46">
        <f t="shared" si="150"/>
        <v>0</v>
      </c>
      <c r="Q151" s="45">
        <f>SUM(R151:T151)</f>
        <v>36700</v>
      </c>
      <c r="R151" s="46">
        <f>SUM(R152:R158)</f>
        <v>36700</v>
      </c>
      <c r="S151" s="46">
        <f t="shared" ref="S151:T151" si="151">SUM(S152:S158)</f>
        <v>0</v>
      </c>
      <c r="T151" s="46">
        <f t="shared" si="151"/>
        <v>0</v>
      </c>
    </row>
    <row r="152" spans="2:20" ht="17.25" hidden="1" x14ac:dyDescent="0.25">
      <c r="B152" s="47"/>
      <c r="C152" s="48" t="s">
        <v>264</v>
      </c>
      <c r="D152" s="49" t="s">
        <v>252</v>
      </c>
      <c r="E152" s="45">
        <f t="shared" ref="E152:E158" si="152">SUM(F152:H152)</f>
        <v>12600</v>
      </c>
      <c r="F152" s="50">
        <v>12600</v>
      </c>
      <c r="G152" s="50">
        <v>0</v>
      </c>
      <c r="H152" s="50">
        <v>0</v>
      </c>
      <c r="I152" s="45">
        <f t="shared" ref="I152:I158" si="153">SUM(J152:L152)</f>
        <v>12960</v>
      </c>
      <c r="J152" s="50">
        <v>12960</v>
      </c>
      <c r="K152" s="50">
        <v>0</v>
      </c>
      <c r="L152" s="50">
        <v>0</v>
      </c>
      <c r="M152" s="45">
        <f t="shared" ref="M152:M158" si="154">SUM(N152:P152)</f>
        <v>13200</v>
      </c>
      <c r="N152" s="50">
        <v>13200</v>
      </c>
      <c r="O152" s="50">
        <v>0</v>
      </c>
      <c r="P152" s="50">
        <v>0</v>
      </c>
      <c r="Q152" s="45">
        <f t="shared" ref="Q152:Q158" si="155">SUM(R152:T152)</f>
        <v>13600</v>
      </c>
      <c r="R152" s="50">
        <v>13600</v>
      </c>
      <c r="S152" s="50">
        <v>0</v>
      </c>
      <c r="T152" s="50">
        <v>0</v>
      </c>
    </row>
    <row r="153" spans="2:20" ht="17.25" hidden="1" x14ac:dyDescent="0.25">
      <c r="B153" s="47"/>
      <c r="C153" s="48" t="s">
        <v>265</v>
      </c>
      <c r="D153" s="49" t="s">
        <v>253</v>
      </c>
      <c r="E153" s="45">
        <f t="shared" si="152"/>
        <v>164</v>
      </c>
      <c r="F153" s="50">
        <v>164</v>
      </c>
      <c r="G153" s="50">
        <v>0</v>
      </c>
      <c r="H153" s="50">
        <v>0</v>
      </c>
      <c r="I153" s="45">
        <f t="shared" si="153"/>
        <v>164</v>
      </c>
      <c r="J153" s="50">
        <v>164</v>
      </c>
      <c r="K153" s="50">
        <v>0</v>
      </c>
      <c r="L153" s="50">
        <v>0</v>
      </c>
      <c r="M153" s="45">
        <f t="shared" si="154"/>
        <v>164</v>
      </c>
      <c r="N153" s="50">
        <v>164</v>
      </c>
      <c r="O153" s="50">
        <v>0</v>
      </c>
      <c r="P153" s="50">
        <v>0</v>
      </c>
      <c r="Q153" s="45">
        <f t="shared" si="155"/>
        <v>164</v>
      </c>
      <c r="R153" s="50">
        <v>164</v>
      </c>
      <c r="S153" s="50">
        <v>0</v>
      </c>
      <c r="T153" s="50">
        <v>0</v>
      </c>
    </row>
    <row r="154" spans="2:20" ht="51.75" hidden="1" x14ac:dyDescent="0.25">
      <c r="B154" s="47"/>
      <c r="C154" s="48" t="s">
        <v>266</v>
      </c>
      <c r="D154" s="49" t="s">
        <v>254</v>
      </c>
      <c r="E154" s="45">
        <f t="shared" si="152"/>
        <v>19150</v>
      </c>
      <c r="F154" s="50">
        <v>19150</v>
      </c>
      <c r="G154" s="50">
        <v>0</v>
      </c>
      <c r="H154" s="50">
        <v>0</v>
      </c>
      <c r="I154" s="45">
        <f t="shared" si="153"/>
        <v>19650</v>
      </c>
      <c r="J154" s="50">
        <v>19650</v>
      </c>
      <c r="K154" s="50">
        <v>0</v>
      </c>
      <c r="L154" s="50">
        <v>0</v>
      </c>
      <c r="M154" s="45">
        <f t="shared" si="154"/>
        <v>20190</v>
      </c>
      <c r="N154" s="50">
        <v>20190</v>
      </c>
      <c r="O154" s="50">
        <v>0</v>
      </c>
      <c r="P154" s="50">
        <v>0</v>
      </c>
      <c r="Q154" s="45">
        <f t="shared" si="155"/>
        <v>20460</v>
      </c>
      <c r="R154" s="50">
        <v>20460</v>
      </c>
      <c r="S154" s="50">
        <v>0</v>
      </c>
      <c r="T154" s="50">
        <v>0</v>
      </c>
    </row>
    <row r="155" spans="2:20" ht="17.25" hidden="1" x14ac:dyDescent="0.25">
      <c r="B155" s="47"/>
      <c r="C155" s="48" t="s">
        <v>267</v>
      </c>
      <c r="D155" s="49" t="s">
        <v>255</v>
      </c>
      <c r="E155" s="45">
        <f t="shared" si="152"/>
        <v>700</v>
      </c>
      <c r="F155" s="50">
        <v>700</v>
      </c>
      <c r="G155" s="50">
        <v>0</v>
      </c>
      <c r="H155" s="50">
        <v>0</v>
      </c>
      <c r="I155" s="45">
        <f t="shared" si="153"/>
        <v>700</v>
      </c>
      <c r="J155" s="50">
        <v>700</v>
      </c>
      <c r="K155" s="50">
        <v>0</v>
      </c>
      <c r="L155" s="50">
        <v>0</v>
      </c>
      <c r="M155" s="45">
        <f t="shared" si="154"/>
        <v>700</v>
      </c>
      <c r="N155" s="50">
        <v>700</v>
      </c>
      <c r="O155" s="50">
        <v>0</v>
      </c>
      <c r="P155" s="50">
        <v>0</v>
      </c>
      <c r="Q155" s="45">
        <f t="shared" si="155"/>
        <v>700</v>
      </c>
      <c r="R155" s="50">
        <v>700</v>
      </c>
      <c r="S155" s="50">
        <v>0</v>
      </c>
      <c r="T155" s="50">
        <v>0</v>
      </c>
    </row>
    <row r="156" spans="2:20" ht="34.5" hidden="1" x14ac:dyDescent="0.25">
      <c r="B156" s="47"/>
      <c r="C156" s="48" t="s">
        <v>268</v>
      </c>
      <c r="D156" s="49" t="s">
        <v>256</v>
      </c>
      <c r="E156" s="45">
        <f t="shared" si="152"/>
        <v>1000</v>
      </c>
      <c r="F156" s="50">
        <v>1000</v>
      </c>
      <c r="G156" s="50">
        <v>0</v>
      </c>
      <c r="H156" s="50">
        <v>0</v>
      </c>
      <c r="I156" s="45">
        <f t="shared" si="153"/>
        <v>1110</v>
      </c>
      <c r="J156" s="50">
        <v>1110</v>
      </c>
      <c r="K156" s="50">
        <v>0</v>
      </c>
      <c r="L156" s="50">
        <v>0</v>
      </c>
      <c r="M156" s="45">
        <f t="shared" si="154"/>
        <v>1200</v>
      </c>
      <c r="N156" s="50">
        <v>1200</v>
      </c>
      <c r="O156" s="50">
        <v>0</v>
      </c>
      <c r="P156" s="50">
        <v>0</v>
      </c>
      <c r="Q156" s="45">
        <f t="shared" si="155"/>
        <v>1300</v>
      </c>
      <c r="R156" s="50">
        <v>1300</v>
      </c>
      <c r="S156" s="50">
        <v>0</v>
      </c>
      <c r="T156" s="50">
        <v>0</v>
      </c>
    </row>
    <row r="157" spans="2:20" ht="34.5" hidden="1" x14ac:dyDescent="0.25">
      <c r="B157" s="47"/>
      <c r="C157" s="48" t="s">
        <v>269</v>
      </c>
      <c r="D157" s="49" t="s">
        <v>257</v>
      </c>
      <c r="E157" s="45">
        <f t="shared" si="152"/>
        <v>350</v>
      </c>
      <c r="F157" s="50">
        <v>350</v>
      </c>
      <c r="G157" s="50">
        <v>0</v>
      </c>
      <c r="H157" s="50">
        <v>0</v>
      </c>
      <c r="I157" s="45">
        <f t="shared" si="153"/>
        <v>380</v>
      </c>
      <c r="J157" s="50">
        <v>380</v>
      </c>
      <c r="K157" s="50">
        <v>0</v>
      </c>
      <c r="L157" s="50">
        <v>0</v>
      </c>
      <c r="M157" s="45">
        <f t="shared" si="154"/>
        <v>410</v>
      </c>
      <c r="N157" s="50">
        <v>410</v>
      </c>
      <c r="O157" s="50">
        <v>0</v>
      </c>
      <c r="P157" s="50">
        <v>0</v>
      </c>
      <c r="Q157" s="45">
        <f t="shared" si="155"/>
        <v>440</v>
      </c>
      <c r="R157" s="50">
        <v>440</v>
      </c>
      <c r="S157" s="50">
        <v>0</v>
      </c>
      <c r="T157" s="50">
        <v>0</v>
      </c>
    </row>
    <row r="158" spans="2:20" ht="17.25" hidden="1" x14ac:dyDescent="0.25">
      <c r="B158" s="47"/>
      <c r="C158" s="48" t="s">
        <v>270</v>
      </c>
      <c r="D158" s="49" t="s">
        <v>258</v>
      </c>
      <c r="E158" s="45">
        <f t="shared" si="152"/>
        <v>36</v>
      </c>
      <c r="F158" s="50">
        <v>36</v>
      </c>
      <c r="G158" s="50">
        <v>0</v>
      </c>
      <c r="H158" s="50">
        <v>0</v>
      </c>
      <c r="I158" s="45">
        <f t="shared" si="153"/>
        <v>36</v>
      </c>
      <c r="J158" s="50">
        <v>36</v>
      </c>
      <c r="K158" s="50">
        <v>0</v>
      </c>
      <c r="L158" s="50">
        <v>0</v>
      </c>
      <c r="M158" s="45">
        <f t="shared" si="154"/>
        <v>36</v>
      </c>
      <c r="N158" s="50">
        <v>36</v>
      </c>
      <c r="O158" s="50">
        <v>0</v>
      </c>
      <c r="P158" s="50">
        <v>0</v>
      </c>
      <c r="Q158" s="45">
        <f t="shared" si="155"/>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156">SUM(G160:G163)</f>
        <v>0</v>
      </c>
      <c r="H159" s="46">
        <f t="shared" si="156"/>
        <v>0</v>
      </c>
      <c r="I159" s="45">
        <f>SUM(J159:L159)</f>
        <v>3300</v>
      </c>
      <c r="J159" s="46">
        <f>SUM(J160:J163)</f>
        <v>3300</v>
      </c>
      <c r="K159" s="46">
        <f t="shared" ref="K159:L159" si="157">SUM(K160:K163)</f>
        <v>0</v>
      </c>
      <c r="L159" s="46">
        <f t="shared" si="157"/>
        <v>0</v>
      </c>
      <c r="M159" s="45">
        <f>SUM(N159:P159)</f>
        <v>3300</v>
      </c>
      <c r="N159" s="46">
        <f>SUM(N160:N163)</f>
        <v>3300</v>
      </c>
      <c r="O159" s="46">
        <f t="shared" ref="O159:P159" si="158">SUM(O160:O163)</f>
        <v>0</v>
      </c>
      <c r="P159" s="46">
        <f t="shared" si="158"/>
        <v>0</v>
      </c>
      <c r="Q159" s="45">
        <f>SUM(R159:T159)</f>
        <v>3300</v>
      </c>
      <c r="R159" s="46">
        <f>SUM(R160:R163)</f>
        <v>3300</v>
      </c>
      <c r="S159" s="46">
        <f t="shared" ref="S159:T159" si="159">SUM(S160:S163)</f>
        <v>0</v>
      </c>
      <c r="T159" s="46">
        <f t="shared" si="159"/>
        <v>0</v>
      </c>
    </row>
    <row r="160" spans="2:20" ht="34.5" hidden="1" x14ac:dyDescent="0.25">
      <c r="B160" s="47"/>
      <c r="C160" s="48" t="s">
        <v>271</v>
      </c>
      <c r="D160" s="49" t="s">
        <v>261</v>
      </c>
      <c r="E160" s="45">
        <f t="shared" ref="E160:E163" si="160">SUM(F160:H160)</f>
        <v>1812</v>
      </c>
      <c r="F160" s="50">
        <v>1812</v>
      </c>
      <c r="G160" s="50">
        <v>0</v>
      </c>
      <c r="H160" s="50">
        <v>0</v>
      </c>
      <c r="I160" s="45">
        <f t="shared" ref="I160:I163" si="161">SUM(J160:L160)</f>
        <v>1812</v>
      </c>
      <c r="J160" s="50">
        <v>1812</v>
      </c>
      <c r="K160" s="50">
        <v>0</v>
      </c>
      <c r="L160" s="50">
        <v>0</v>
      </c>
      <c r="M160" s="45">
        <f t="shared" ref="M160:M163" si="162">SUM(N160:P160)</f>
        <v>1812</v>
      </c>
      <c r="N160" s="50">
        <v>1812</v>
      </c>
      <c r="O160" s="50">
        <v>0</v>
      </c>
      <c r="P160" s="50">
        <v>0</v>
      </c>
      <c r="Q160" s="45">
        <f t="shared" ref="Q160:Q163" si="163">SUM(R160:T160)</f>
        <v>1812</v>
      </c>
      <c r="R160" s="50">
        <v>1812</v>
      </c>
      <c r="S160" s="50">
        <v>0</v>
      </c>
      <c r="T160" s="50">
        <v>0</v>
      </c>
    </row>
    <row r="161" spans="1:20" ht="34.5" hidden="1" x14ac:dyDescent="0.25">
      <c r="B161" s="47"/>
      <c r="C161" s="48" t="s">
        <v>272</v>
      </c>
      <c r="D161" s="49" t="s">
        <v>262</v>
      </c>
      <c r="E161" s="45">
        <f t="shared" si="160"/>
        <v>500</v>
      </c>
      <c r="F161" s="50">
        <v>500</v>
      </c>
      <c r="G161" s="50">
        <v>0</v>
      </c>
      <c r="H161" s="50">
        <v>0</v>
      </c>
      <c r="I161" s="45">
        <f t="shared" si="161"/>
        <v>500</v>
      </c>
      <c r="J161" s="50">
        <v>500</v>
      </c>
      <c r="K161" s="50">
        <v>0</v>
      </c>
      <c r="L161" s="50">
        <v>0</v>
      </c>
      <c r="M161" s="45">
        <f t="shared" si="162"/>
        <v>500</v>
      </c>
      <c r="N161" s="50">
        <v>500</v>
      </c>
      <c r="O161" s="50">
        <v>0</v>
      </c>
      <c r="P161" s="50">
        <v>0</v>
      </c>
      <c r="Q161" s="45">
        <f t="shared" si="163"/>
        <v>500</v>
      </c>
      <c r="R161" s="50">
        <v>500</v>
      </c>
      <c r="S161" s="50">
        <v>0</v>
      </c>
      <c r="T161" s="50">
        <v>0</v>
      </c>
    </row>
    <row r="162" spans="1:20" ht="17.25" hidden="1" x14ac:dyDescent="0.25">
      <c r="B162" s="47"/>
      <c r="C162" s="48" t="s">
        <v>273</v>
      </c>
      <c r="D162" s="49" t="s">
        <v>263</v>
      </c>
      <c r="E162" s="45">
        <f t="shared" si="160"/>
        <v>702</v>
      </c>
      <c r="F162" s="50">
        <v>702</v>
      </c>
      <c r="G162" s="50">
        <v>0</v>
      </c>
      <c r="H162" s="50">
        <v>0</v>
      </c>
      <c r="I162" s="45">
        <f t="shared" si="161"/>
        <v>702</v>
      </c>
      <c r="J162" s="50">
        <v>702</v>
      </c>
      <c r="K162" s="50">
        <v>0</v>
      </c>
      <c r="L162" s="50">
        <v>0</v>
      </c>
      <c r="M162" s="45">
        <f t="shared" si="162"/>
        <v>702</v>
      </c>
      <c r="N162" s="50">
        <v>702</v>
      </c>
      <c r="O162" s="50">
        <v>0</v>
      </c>
      <c r="P162" s="50">
        <v>0</v>
      </c>
      <c r="Q162" s="45">
        <f t="shared" si="163"/>
        <v>702</v>
      </c>
      <c r="R162" s="50">
        <v>702</v>
      </c>
      <c r="S162" s="50">
        <v>0</v>
      </c>
      <c r="T162" s="50">
        <v>0</v>
      </c>
    </row>
    <row r="163" spans="1:20" ht="34.5" hidden="1" x14ac:dyDescent="0.25">
      <c r="B163" s="47"/>
      <c r="C163" s="48" t="s">
        <v>274</v>
      </c>
      <c r="D163" s="49" t="s">
        <v>239</v>
      </c>
      <c r="E163" s="45">
        <f t="shared" si="160"/>
        <v>286</v>
      </c>
      <c r="F163" s="50">
        <v>286</v>
      </c>
      <c r="G163" s="50">
        <v>0</v>
      </c>
      <c r="H163" s="50">
        <v>0</v>
      </c>
      <c r="I163" s="45">
        <f t="shared" si="161"/>
        <v>286</v>
      </c>
      <c r="J163" s="50">
        <v>286</v>
      </c>
      <c r="K163" s="50">
        <v>0</v>
      </c>
      <c r="L163" s="50">
        <v>0</v>
      </c>
      <c r="M163" s="45">
        <f t="shared" si="162"/>
        <v>286</v>
      </c>
      <c r="N163" s="50">
        <v>286</v>
      </c>
      <c r="O163" s="50">
        <v>0</v>
      </c>
      <c r="P163" s="50">
        <v>0</v>
      </c>
      <c r="Q163" s="45">
        <f t="shared" si="163"/>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164">SUM(G165:G176)</f>
        <v>0</v>
      </c>
      <c r="H164" s="46">
        <f t="shared" si="164"/>
        <v>0</v>
      </c>
      <c r="I164" s="45">
        <f>SUM(J164:L164)</f>
        <v>8550</v>
      </c>
      <c r="J164" s="46">
        <f>SUM(J165:J176)</f>
        <v>8550</v>
      </c>
      <c r="K164" s="46">
        <f t="shared" ref="K164:L164" si="165">SUM(K165:K176)</f>
        <v>0</v>
      </c>
      <c r="L164" s="46">
        <f t="shared" si="165"/>
        <v>0</v>
      </c>
      <c r="M164" s="45">
        <f>SUM(N164:P164)</f>
        <v>9260</v>
      </c>
      <c r="N164" s="46">
        <f>SUM(N165:N176)</f>
        <v>9260</v>
      </c>
      <c r="O164" s="46">
        <f t="shared" ref="O164:P164" si="166">SUM(O165:O176)</f>
        <v>0</v>
      </c>
      <c r="P164" s="46">
        <f t="shared" si="166"/>
        <v>0</v>
      </c>
      <c r="Q164" s="45">
        <f>SUM(R164:T164)</f>
        <v>9960</v>
      </c>
      <c r="R164" s="46">
        <f>SUM(R165:R176)</f>
        <v>9960</v>
      </c>
      <c r="S164" s="46">
        <f t="shared" ref="S164:T164" si="167">SUM(S165:S176)</f>
        <v>0</v>
      </c>
      <c r="T164" s="46">
        <f t="shared" si="167"/>
        <v>0</v>
      </c>
    </row>
    <row r="165" spans="1:20" ht="34.5" hidden="1" x14ac:dyDescent="0.25">
      <c r="B165" s="47"/>
      <c r="C165" s="48" t="s">
        <v>289</v>
      </c>
      <c r="D165" s="49" t="s">
        <v>277</v>
      </c>
      <c r="E165" s="45">
        <f t="shared" ref="E165:E176" si="168">SUM(F165:H165)</f>
        <v>100</v>
      </c>
      <c r="F165" s="50">
        <v>100</v>
      </c>
      <c r="G165" s="50">
        <v>0</v>
      </c>
      <c r="H165" s="50">
        <v>0</v>
      </c>
      <c r="I165" s="45">
        <f t="shared" ref="I165:I176" si="169">SUM(J165:L165)</f>
        <v>130</v>
      </c>
      <c r="J165" s="50">
        <v>130</v>
      </c>
      <c r="K165" s="50">
        <v>0</v>
      </c>
      <c r="L165" s="50">
        <v>0</v>
      </c>
      <c r="M165" s="45">
        <f t="shared" ref="M165:M176" si="170">SUM(N165:P165)</f>
        <v>160</v>
      </c>
      <c r="N165" s="50">
        <v>160</v>
      </c>
      <c r="O165" s="50">
        <v>0</v>
      </c>
      <c r="P165" s="50">
        <v>0</v>
      </c>
      <c r="Q165" s="45">
        <f t="shared" ref="Q165:Q176" si="171">SUM(R165:T165)</f>
        <v>200</v>
      </c>
      <c r="R165" s="50">
        <v>200</v>
      </c>
      <c r="S165" s="50">
        <v>0</v>
      </c>
      <c r="T165" s="50">
        <v>0</v>
      </c>
    </row>
    <row r="166" spans="1:20" ht="51.75" hidden="1" x14ac:dyDescent="0.25">
      <c r="B166" s="47"/>
      <c r="C166" s="48" t="s">
        <v>290</v>
      </c>
      <c r="D166" s="49" t="s">
        <v>278</v>
      </c>
      <c r="E166" s="45">
        <f t="shared" si="168"/>
        <v>280</v>
      </c>
      <c r="F166" s="50">
        <v>280</v>
      </c>
      <c r="G166" s="50">
        <v>0</v>
      </c>
      <c r="H166" s="50">
        <v>0</v>
      </c>
      <c r="I166" s="45">
        <f t="shared" si="169"/>
        <v>400</v>
      </c>
      <c r="J166" s="50">
        <v>400</v>
      </c>
      <c r="K166" s="50">
        <v>0</v>
      </c>
      <c r="L166" s="50">
        <v>0</v>
      </c>
      <c r="M166" s="45">
        <f t="shared" si="170"/>
        <v>500</v>
      </c>
      <c r="N166" s="50">
        <v>500</v>
      </c>
      <c r="O166" s="50">
        <v>0</v>
      </c>
      <c r="P166" s="50">
        <v>0</v>
      </c>
      <c r="Q166" s="45">
        <f t="shared" si="171"/>
        <v>600</v>
      </c>
      <c r="R166" s="50">
        <v>600</v>
      </c>
      <c r="S166" s="50">
        <v>0</v>
      </c>
      <c r="T166" s="50">
        <v>0</v>
      </c>
    </row>
    <row r="167" spans="1:20" ht="51.75" hidden="1" x14ac:dyDescent="0.25">
      <c r="B167" s="47"/>
      <c r="C167" s="48" t="s">
        <v>291</v>
      </c>
      <c r="D167" s="49" t="s">
        <v>279</v>
      </c>
      <c r="E167" s="45">
        <f t="shared" si="168"/>
        <v>200</v>
      </c>
      <c r="F167" s="50">
        <v>200</v>
      </c>
      <c r="G167" s="50">
        <v>0</v>
      </c>
      <c r="H167" s="50">
        <v>0</v>
      </c>
      <c r="I167" s="45">
        <f t="shared" si="169"/>
        <v>300</v>
      </c>
      <c r="J167" s="50">
        <v>300</v>
      </c>
      <c r="K167" s="50">
        <v>0</v>
      </c>
      <c r="L167" s="50">
        <v>0</v>
      </c>
      <c r="M167" s="45">
        <f t="shared" si="170"/>
        <v>400</v>
      </c>
      <c r="N167" s="50">
        <v>400</v>
      </c>
      <c r="O167" s="50">
        <v>0</v>
      </c>
      <c r="P167" s="50">
        <v>0</v>
      </c>
      <c r="Q167" s="45">
        <f t="shared" si="171"/>
        <v>500</v>
      </c>
      <c r="R167" s="50">
        <v>500</v>
      </c>
      <c r="S167" s="50">
        <v>0</v>
      </c>
      <c r="T167" s="50">
        <v>0</v>
      </c>
    </row>
    <row r="168" spans="1:20" ht="34.5" hidden="1" x14ac:dyDescent="0.25">
      <c r="B168" s="47"/>
      <c r="C168" s="48" t="s">
        <v>292</v>
      </c>
      <c r="D168" s="49" t="s">
        <v>280</v>
      </c>
      <c r="E168" s="45">
        <f t="shared" si="168"/>
        <v>4000</v>
      </c>
      <c r="F168" s="50">
        <v>4000</v>
      </c>
      <c r="G168" s="50">
        <v>0</v>
      </c>
      <c r="H168" s="50">
        <v>0</v>
      </c>
      <c r="I168" s="45">
        <f t="shared" si="169"/>
        <v>4300</v>
      </c>
      <c r="J168" s="50">
        <v>4300</v>
      </c>
      <c r="K168" s="50">
        <v>0</v>
      </c>
      <c r="L168" s="50">
        <v>0</v>
      </c>
      <c r="M168" s="45">
        <f t="shared" si="170"/>
        <v>4600</v>
      </c>
      <c r="N168" s="50">
        <v>4600</v>
      </c>
      <c r="O168" s="50">
        <v>0</v>
      </c>
      <c r="P168" s="50">
        <v>0</v>
      </c>
      <c r="Q168" s="45">
        <f t="shared" si="171"/>
        <v>4900</v>
      </c>
      <c r="R168" s="50">
        <v>4900</v>
      </c>
      <c r="S168" s="50">
        <v>0</v>
      </c>
      <c r="T168" s="50">
        <v>0</v>
      </c>
    </row>
    <row r="169" spans="1:20" ht="34.5" hidden="1" x14ac:dyDescent="0.25">
      <c r="B169" s="47"/>
      <c r="C169" s="48" t="s">
        <v>293</v>
      </c>
      <c r="D169" s="49" t="s">
        <v>281</v>
      </c>
      <c r="E169" s="45">
        <f t="shared" si="168"/>
        <v>350</v>
      </c>
      <c r="F169" s="50">
        <v>350</v>
      </c>
      <c r="G169" s="50">
        <v>0</v>
      </c>
      <c r="H169" s="50">
        <v>0</v>
      </c>
      <c r="I169" s="45">
        <f t="shared" si="169"/>
        <v>370</v>
      </c>
      <c r="J169" s="50">
        <v>370</v>
      </c>
      <c r="K169" s="50">
        <v>0</v>
      </c>
      <c r="L169" s="50">
        <v>0</v>
      </c>
      <c r="M169" s="45">
        <f t="shared" si="170"/>
        <v>390</v>
      </c>
      <c r="N169" s="50">
        <v>390</v>
      </c>
      <c r="O169" s="50">
        <v>0</v>
      </c>
      <c r="P169" s="50">
        <v>0</v>
      </c>
      <c r="Q169" s="45">
        <f t="shared" si="171"/>
        <v>410</v>
      </c>
      <c r="R169" s="50">
        <v>410</v>
      </c>
      <c r="S169" s="50">
        <v>0</v>
      </c>
      <c r="T169" s="50">
        <v>0</v>
      </c>
    </row>
    <row r="170" spans="1:20" ht="34.5" hidden="1" x14ac:dyDescent="0.25">
      <c r="B170" s="47"/>
      <c r="C170" s="48" t="s">
        <v>294</v>
      </c>
      <c r="D170" s="49" t="s">
        <v>282</v>
      </c>
      <c r="E170" s="45">
        <f t="shared" si="168"/>
        <v>65</v>
      </c>
      <c r="F170" s="50">
        <v>65</v>
      </c>
      <c r="G170" s="50">
        <v>0</v>
      </c>
      <c r="H170" s="50">
        <v>0</v>
      </c>
      <c r="I170" s="45">
        <f t="shared" si="169"/>
        <v>70</v>
      </c>
      <c r="J170" s="50">
        <v>70</v>
      </c>
      <c r="K170" s="50">
        <v>0</v>
      </c>
      <c r="L170" s="50">
        <v>0</v>
      </c>
      <c r="M170" s="45">
        <f t="shared" si="170"/>
        <v>73</v>
      </c>
      <c r="N170" s="50">
        <v>73</v>
      </c>
      <c r="O170" s="50">
        <v>0</v>
      </c>
      <c r="P170" s="50">
        <v>0</v>
      </c>
      <c r="Q170" s="45">
        <f t="shared" si="171"/>
        <v>84</v>
      </c>
      <c r="R170" s="50">
        <v>84</v>
      </c>
      <c r="S170" s="50">
        <v>0</v>
      </c>
      <c r="T170" s="50">
        <v>0</v>
      </c>
    </row>
    <row r="171" spans="1:20" ht="51.75" hidden="1" x14ac:dyDescent="0.25">
      <c r="B171" s="47"/>
      <c r="C171" s="48" t="s">
        <v>295</v>
      </c>
      <c r="D171" s="49" t="s">
        <v>283</v>
      </c>
      <c r="E171" s="45">
        <f t="shared" si="168"/>
        <v>55</v>
      </c>
      <c r="F171" s="50">
        <v>55</v>
      </c>
      <c r="G171" s="50">
        <v>0</v>
      </c>
      <c r="H171" s="50">
        <v>0</v>
      </c>
      <c r="I171" s="45">
        <f t="shared" si="169"/>
        <v>56</v>
      </c>
      <c r="J171" s="50">
        <v>56</v>
      </c>
      <c r="K171" s="50">
        <v>0</v>
      </c>
      <c r="L171" s="50">
        <v>0</v>
      </c>
      <c r="M171" s="45">
        <f t="shared" si="170"/>
        <v>60</v>
      </c>
      <c r="N171" s="50">
        <v>60</v>
      </c>
      <c r="O171" s="50">
        <v>0</v>
      </c>
      <c r="P171" s="50">
        <v>0</v>
      </c>
      <c r="Q171" s="45">
        <f t="shared" si="171"/>
        <v>74</v>
      </c>
      <c r="R171" s="50">
        <v>74</v>
      </c>
      <c r="S171" s="50">
        <v>0</v>
      </c>
      <c r="T171" s="50">
        <v>0</v>
      </c>
    </row>
    <row r="172" spans="1:20" ht="34.5" hidden="1" x14ac:dyDescent="0.25">
      <c r="B172" s="47"/>
      <c r="C172" s="48" t="s">
        <v>296</v>
      </c>
      <c r="D172" s="49" t="s">
        <v>284</v>
      </c>
      <c r="E172" s="45">
        <f t="shared" si="168"/>
        <v>370</v>
      </c>
      <c r="F172" s="50">
        <v>370</v>
      </c>
      <c r="G172" s="50">
        <v>0</v>
      </c>
      <c r="H172" s="50">
        <v>0</v>
      </c>
      <c r="I172" s="45">
        <f t="shared" si="169"/>
        <v>380</v>
      </c>
      <c r="J172" s="50">
        <v>380</v>
      </c>
      <c r="K172" s="50">
        <v>0</v>
      </c>
      <c r="L172" s="50">
        <v>0</v>
      </c>
      <c r="M172" s="45">
        <f t="shared" si="170"/>
        <v>390</v>
      </c>
      <c r="N172" s="50">
        <v>390</v>
      </c>
      <c r="O172" s="50">
        <v>0</v>
      </c>
      <c r="P172" s="50">
        <v>0</v>
      </c>
      <c r="Q172" s="45">
        <f t="shared" si="171"/>
        <v>400</v>
      </c>
      <c r="R172" s="50">
        <v>400</v>
      </c>
      <c r="S172" s="50">
        <v>0</v>
      </c>
      <c r="T172" s="50">
        <v>0</v>
      </c>
    </row>
    <row r="173" spans="1:20" ht="51.75" hidden="1" x14ac:dyDescent="0.25">
      <c r="B173" s="47"/>
      <c r="C173" s="48" t="s">
        <v>297</v>
      </c>
      <c r="D173" s="49" t="s">
        <v>285</v>
      </c>
      <c r="E173" s="45">
        <f t="shared" si="168"/>
        <v>540</v>
      </c>
      <c r="F173" s="50">
        <v>540</v>
      </c>
      <c r="G173" s="50">
        <v>0</v>
      </c>
      <c r="H173" s="50">
        <v>0</v>
      </c>
      <c r="I173" s="45">
        <f t="shared" si="169"/>
        <v>560</v>
      </c>
      <c r="J173" s="50">
        <v>560</v>
      </c>
      <c r="K173" s="50">
        <v>0</v>
      </c>
      <c r="L173" s="50">
        <v>0</v>
      </c>
      <c r="M173" s="45">
        <f t="shared" si="170"/>
        <v>585</v>
      </c>
      <c r="N173" s="50">
        <v>585</v>
      </c>
      <c r="O173" s="50">
        <v>0</v>
      </c>
      <c r="P173" s="50">
        <v>0</v>
      </c>
      <c r="Q173" s="45">
        <f t="shared" si="171"/>
        <v>600</v>
      </c>
      <c r="R173" s="50">
        <v>600</v>
      </c>
      <c r="S173" s="50">
        <v>0</v>
      </c>
      <c r="T173" s="50">
        <v>0</v>
      </c>
    </row>
    <row r="174" spans="1:20" ht="34.5" hidden="1" x14ac:dyDescent="0.25">
      <c r="B174" s="47"/>
      <c r="C174" s="48" t="s">
        <v>298</v>
      </c>
      <c r="D174" s="49" t="s">
        <v>286</v>
      </c>
      <c r="E174" s="45">
        <f t="shared" si="168"/>
        <v>230</v>
      </c>
      <c r="F174" s="50">
        <v>230</v>
      </c>
      <c r="G174" s="50">
        <v>0</v>
      </c>
      <c r="H174" s="50">
        <v>0</v>
      </c>
      <c r="I174" s="45">
        <f t="shared" si="169"/>
        <v>240</v>
      </c>
      <c r="J174" s="50">
        <v>240</v>
      </c>
      <c r="K174" s="50">
        <v>0</v>
      </c>
      <c r="L174" s="50">
        <v>0</v>
      </c>
      <c r="M174" s="45">
        <f t="shared" si="170"/>
        <v>250</v>
      </c>
      <c r="N174" s="50">
        <v>250</v>
      </c>
      <c r="O174" s="50">
        <v>0</v>
      </c>
      <c r="P174" s="50">
        <v>0</v>
      </c>
      <c r="Q174" s="45">
        <f t="shared" si="171"/>
        <v>280</v>
      </c>
      <c r="R174" s="50">
        <v>280</v>
      </c>
      <c r="S174" s="50">
        <v>0</v>
      </c>
      <c r="T174" s="50">
        <v>0</v>
      </c>
    </row>
    <row r="175" spans="1:20" ht="34.5" hidden="1" x14ac:dyDescent="0.25">
      <c r="B175" s="47"/>
      <c r="C175" s="48" t="s">
        <v>299</v>
      </c>
      <c r="D175" s="49" t="s">
        <v>287</v>
      </c>
      <c r="E175" s="45">
        <f t="shared" si="168"/>
        <v>1458</v>
      </c>
      <c r="F175" s="50">
        <v>1458</v>
      </c>
      <c r="G175" s="50">
        <v>0</v>
      </c>
      <c r="H175" s="50">
        <v>0</v>
      </c>
      <c r="I175" s="45">
        <f t="shared" si="169"/>
        <v>1492</v>
      </c>
      <c r="J175" s="50">
        <v>1492</v>
      </c>
      <c r="K175" s="50">
        <v>0</v>
      </c>
      <c r="L175" s="50">
        <v>0</v>
      </c>
      <c r="M175" s="45">
        <f t="shared" si="170"/>
        <v>1600</v>
      </c>
      <c r="N175" s="50">
        <v>1600</v>
      </c>
      <c r="O175" s="50">
        <v>0</v>
      </c>
      <c r="P175" s="50">
        <v>0</v>
      </c>
      <c r="Q175" s="45">
        <f t="shared" si="171"/>
        <v>1660</v>
      </c>
      <c r="R175" s="50">
        <v>1660</v>
      </c>
      <c r="S175" s="50">
        <v>0</v>
      </c>
      <c r="T175" s="50">
        <v>0</v>
      </c>
    </row>
    <row r="176" spans="1:20" s="12" customFormat="1" ht="34.5" hidden="1" x14ac:dyDescent="0.25">
      <c r="A176" s="11"/>
      <c r="B176" s="47"/>
      <c r="C176" s="48" t="s">
        <v>300</v>
      </c>
      <c r="D176" s="49" t="s">
        <v>288</v>
      </c>
      <c r="E176" s="45">
        <f t="shared" si="168"/>
        <v>252</v>
      </c>
      <c r="F176" s="50">
        <v>252</v>
      </c>
      <c r="G176" s="50">
        <v>0</v>
      </c>
      <c r="H176" s="50">
        <v>0</v>
      </c>
      <c r="I176" s="45">
        <f t="shared" si="169"/>
        <v>252</v>
      </c>
      <c r="J176" s="50">
        <v>252</v>
      </c>
      <c r="K176" s="50">
        <v>0</v>
      </c>
      <c r="L176" s="50">
        <v>0</v>
      </c>
      <c r="M176" s="45">
        <f t="shared" si="170"/>
        <v>252</v>
      </c>
      <c r="N176" s="50">
        <v>252</v>
      </c>
      <c r="O176" s="50">
        <v>0</v>
      </c>
      <c r="P176" s="50">
        <v>0</v>
      </c>
      <c r="Q176" s="45">
        <f t="shared" si="171"/>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172">SUM(G178:G183)</f>
        <v>0</v>
      </c>
      <c r="H177" s="46">
        <f t="shared" si="172"/>
        <v>0</v>
      </c>
      <c r="I177" s="45">
        <f>SUM(J177:L177)</f>
        <v>34850</v>
      </c>
      <c r="J177" s="46">
        <f>SUM(J178:J183)</f>
        <v>34850</v>
      </c>
      <c r="K177" s="46">
        <f t="shared" ref="K177:L177" si="173">SUM(K178:K183)</f>
        <v>0</v>
      </c>
      <c r="L177" s="46">
        <f t="shared" si="173"/>
        <v>0</v>
      </c>
      <c r="M177" s="45">
        <f>SUM(N177:P177)</f>
        <v>35290</v>
      </c>
      <c r="N177" s="46">
        <f>SUM(N178:N183)</f>
        <v>35290</v>
      </c>
      <c r="O177" s="46">
        <f t="shared" ref="O177:P177" si="174">SUM(O178:O183)</f>
        <v>0</v>
      </c>
      <c r="P177" s="46">
        <f t="shared" si="174"/>
        <v>0</v>
      </c>
      <c r="Q177" s="45">
        <f>SUM(R177:T177)</f>
        <v>35790</v>
      </c>
      <c r="R177" s="46">
        <f>SUM(R178:R183)</f>
        <v>35790</v>
      </c>
      <c r="S177" s="46">
        <f t="shared" ref="S177:T177" si="175">SUM(S178:S183)</f>
        <v>0</v>
      </c>
      <c r="T177" s="46">
        <f t="shared" si="175"/>
        <v>0</v>
      </c>
    </row>
    <row r="178" spans="1:20" ht="34.5" hidden="1" x14ac:dyDescent="0.25">
      <c r="B178" s="47"/>
      <c r="C178" s="48" t="s">
        <v>314</v>
      </c>
      <c r="D178" s="49" t="s">
        <v>302</v>
      </c>
      <c r="E178" s="45">
        <f t="shared" ref="E178:E183" si="176">SUM(F178:H178)</f>
        <v>724.6</v>
      </c>
      <c r="F178" s="50">
        <v>724.6</v>
      </c>
      <c r="G178" s="50">
        <v>0</v>
      </c>
      <c r="H178" s="50">
        <v>0</v>
      </c>
      <c r="I178" s="45">
        <f t="shared" ref="I178:I183" si="177">SUM(J178:L178)</f>
        <v>724.6</v>
      </c>
      <c r="J178" s="50">
        <v>724.6</v>
      </c>
      <c r="K178" s="50">
        <v>0</v>
      </c>
      <c r="L178" s="50">
        <v>0</v>
      </c>
      <c r="M178" s="45">
        <f t="shared" ref="M178:M183" si="178">SUM(N178:P178)</f>
        <v>724.6</v>
      </c>
      <c r="N178" s="50">
        <v>724.6</v>
      </c>
      <c r="O178" s="50">
        <v>0</v>
      </c>
      <c r="P178" s="50">
        <v>0</v>
      </c>
      <c r="Q178" s="45">
        <f t="shared" ref="Q178:Q183" si="179">SUM(R178:T178)</f>
        <v>724.6</v>
      </c>
      <c r="R178" s="50">
        <v>724.6</v>
      </c>
      <c r="S178" s="50">
        <v>0</v>
      </c>
      <c r="T178" s="50">
        <v>0</v>
      </c>
    </row>
    <row r="179" spans="1:20" ht="17.25" hidden="1" x14ac:dyDescent="0.25">
      <c r="B179" s="47"/>
      <c r="C179" s="48" t="s">
        <v>315</v>
      </c>
      <c r="D179" s="49" t="s">
        <v>303</v>
      </c>
      <c r="E179" s="45">
        <f t="shared" si="176"/>
        <v>8923.2000000000007</v>
      </c>
      <c r="F179" s="50">
        <v>8923.2000000000007</v>
      </c>
      <c r="G179" s="50">
        <v>0</v>
      </c>
      <c r="H179" s="50">
        <v>0</v>
      </c>
      <c r="I179" s="45">
        <f t="shared" si="177"/>
        <v>9423.2000000000007</v>
      </c>
      <c r="J179" s="50">
        <v>9423.2000000000007</v>
      </c>
      <c r="K179" s="50">
        <v>0</v>
      </c>
      <c r="L179" s="50">
        <v>0</v>
      </c>
      <c r="M179" s="45">
        <f t="shared" si="178"/>
        <v>9723.2000000000007</v>
      </c>
      <c r="N179" s="50">
        <v>9723.2000000000007</v>
      </c>
      <c r="O179" s="50">
        <v>0</v>
      </c>
      <c r="P179" s="50">
        <v>0</v>
      </c>
      <c r="Q179" s="45">
        <f t="shared" si="179"/>
        <v>10023.200000000001</v>
      </c>
      <c r="R179" s="50">
        <v>10023.200000000001</v>
      </c>
      <c r="S179" s="50">
        <v>0</v>
      </c>
      <c r="T179" s="50">
        <v>0</v>
      </c>
    </row>
    <row r="180" spans="1:20" ht="86.25" hidden="1" x14ac:dyDescent="0.25">
      <c r="B180" s="47"/>
      <c r="C180" s="48" t="s">
        <v>316</v>
      </c>
      <c r="D180" s="49" t="s">
        <v>304</v>
      </c>
      <c r="E180" s="45">
        <f t="shared" si="176"/>
        <v>444.2</v>
      </c>
      <c r="F180" s="50">
        <v>444.2</v>
      </c>
      <c r="G180" s="50">
        <v>0</v>
      </c>
      <c r="H180" s="50">
        <v>0</v>
      </c>
      <c r="I180" s="45">
        <f t="shared" si="177"/>
        <v>444.2</v>
      </c>
      <c r="J180" s="50">
        <v>444.2</v>
      </c>
      <c r="K180" s="50">
        <v>0</v>
      </c>
      <c r="L180" s="50">
        <v>0</v>
      </c>
      <c r="M180" s="45">
        <f t="shared" si="178"/>
        <v>444.2</v>
      </c>
      <c r="N180" s="50">
        <v>444.2</v>
      </c>
      <c r="O180" s="50">
        <v>0</v>
      </c>
      <c r="P180" s="50">
        <v>0</v>
      </c>
      <c r="Q180" s="45">
        <f t="shared" si="179"/>
        <v>444.2</v>
      </c>
      <c r="R180" s="50">
        <v>444.2</v>
      </c>
      <c r="S180" s="50">
        <v>0</v>
      </c>
      <c r="T180" s="50">
        <v>0</v>
      </c>
    </row>
    <row r="181" spans="1:20" s="12" customFormat="1" ht="69" hidden="1" x14ac:dyDescent="0.25">
      <c r="A181" s="11"/>
      <c r="B181" s="47"/>
      <c r="C181" s="48" t="s">
        <v>317</v>
      </c>
      <c r="D181" s="49" t="s">
        <v>305</v>
      </c>
      <c r="E181" s="45">
        <f t="shared" si="176"/>
        <v>400</v>
      </c>
      <c r="F181" s="50">
        <v>400</v>
      </c>
      <c r="G181" s="50">
        <v>0</v>
      </c>
      <c r="H181" s="50">
        <v>0</v>
      </c>
      <c r="I181" s="45">
        <f t="shared" si="177"/>
        <v>400</v>
      </c>
      <c r="J181" s="50">
        <v>400</v>
      </c>
      <c r="K181" s="50">
        <v>0</v>
      </c>
      <c r="L181" s="50">
        <v>0</v>
      </c>
      <c r="M181" s="45">
        <f t="shared" si="178"/>
        <v>400</v>
      </c>
      <c r="N181" s="50">
        <v>400</v>
      </c>
      <c r="O181" s="50">
        <v>0</v>
      </c>
      <c r="P181" s="50">
        <v>0</v>
      </c>
      <c r="Q181" s="45">
        <f t="shared" si="179"/>
        <v>400</v>
      </c>
      <c r="R181" s="50">
        <v>400</v>
      </c>
      <c r="S181" s="50">
        <v>0</v>
      </c>
      <c r="T181" s="50">
        <v>0</v>
      </c>
    </row>
    <row r="182" spans="1:20" ht="51.75" hidden="1" x14ac:dyDescent="0.25">
      <c r="B182" s="47"/>
      <c r="C182" s="48" t="s">
        <v>318</v>
      </c>
      <c r="D182" s="49" t="s">
        <v>306</v>
      </c>
      <c r="E182" s="45">
        <f t="shared" si="176"/>
        <v>8</v>
      </c>
      <c r="F182" s="50">
        <v>8</v>
      </c>
      <c r="G182" s="50">
        <v>0</v>
      </c>
      <c r="H182" s="50">
        <v>0</v>
      </c>
      <c r="I182" s="45">
        <f t="shared" si="177"/>
        <v>8</v>
      </c>
      <c r="J182" s="50">
        <v>8</v>
      </c>
      <c r="K182" s="50">
        <v>0</v>
      </c>
      <c r="L182" s="50">
        <v>0</v>
      </c>
      <c r="M182" s="45">
        <f t="shared" si="178"/>
        <v>8</v>
      </c>
      <c r="N182" s="50">
        <v>8</v>
      </c>
      <c r="O182" s="50">
        <v>0</v>
      </c>
      <c r="P182" s="50">
        <v>0</v>
      </c>
      <c r="Q182" s="45">
        <f t="shared" si="179"/>
        <v>8</v>
      </c>
      <c r="R182" s="50">
        <v>8</v>
      </c>
      <c r="S182" s="50">
        <v>0</v>
      </c>
      <c r="T182" s="50">
        <v>0</v>
      </c>
    </row>
    <row r="183" spans="1:20" s="12" customFormat="1" ht="17.25" hidden="1" x14ac:dyDescent="0.25">
      <c r="A183" s="11"/>
      <c r="B183" s="47"/>
      <c r="C183" s="48" t="s">
        <v>319</v>
      </c>
      <c r="D183" s="49" t="s">
        <v>307</v>
      </c>
      <c r="E183" s="45">
        <f t="shared" si="176"/>
        <v>23800</v>
      </c>
      <c r="F183" s="50">
        <v>23800</v>
      </c>
      <c r="G183" s="50">
        <v>0</v>
      </c>
      <c r="H183" s="50">
        <v>0</v>
      </c>
      <c r="I183" s="45">
        <f t="shared" si="177"/>
        <v>23850</v>
      </c>
      <c r="J183" s="50">
        <v>23850</v>
      </c>
      <c r="K183" s="50">
        <v>0</v>
      </c>
      <c r="L183" s="50">
        <v>0</v>
      </c>
      <c r="M183" s="45">
        <f t="shared" si="178"/>
        <v>23990</v>
      </c>
      <c r="N183" s="50">
        <v>23990</v>
      </c>
      <c r="O183" s="50">
        <v>0</v>
      </c>
      <c r="P183" s="50">
        <v>0</v>
      </c>
      <c r="Q183" s="45">
        <f t="shared" si="179"/>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180">SUM(G185:G188)</f>
        <v>0</v>
      </c>
      <c r="H184" s="46">
        <f t="shared" si="180"/>
        <v>0</v>
      </c>
      <c r="I184" s="45">
        <f>SUM(J184:L184)</f>
        <v>27000</v>
      </c>
      <c r="J184" s="46">
        <f>SUM(J185:J188)</f>
        <v>27000</v>
      </c>
      <c r="K184" s="46">
        <f t="shared" ref="K184:L184" si="181">SUM(K185:K188)</f>
        <v>0</v>
      </c>
      <c r="L184" s="46">
        <f t="shared" si="181"/>
        <v>0</v>
      </c>
      <c r="M184" s="45">
        <f>SUM(N184:P184)</f>
        <v>27500</v>
      </c>
      <c r="N184" s="46">
        <f>SUM(N185:N188)</f>
        <v>27500</v>
      </c>
      <c r="O184" s="46">
        <f t="shared" ref="O184:P184" si="182">SUM(O185:O188)</f>
        <v>0</v>
      </c>
      <c r="P184" s="46">
        <f t="shared" si="182"/>
        <v>0</v>
      </c>
      <c r="Q184" s="45">
        <f>SUM(R184:T184)</f>
        <v>28000</v>
      </c>
      <c r="R184" s="46">
        <f>SUM(R185:R188)</f>
        <v>28000</v>
      </c>
      <c r="S184" s="46">
        <f t="shared" ref="S184:T184" si="183">SUM(S185:S188)</f>
        <v>0</v>
      </c>
      <c r="T184" s="46">
        <f t="shared" si="183"/>
        <v>0</v>
      </c>
    </row>
    <row r="185" spans="1:20" s="12" customFormat="1" ht="86.25" hidden="1" x14ac:dyDescent="0.25">
      <c r="A185" s="19"/>
      <c r="B185" s="47"/>
      <c r="C185" s="48" t="s">
        <v>320</v>
      </c>
      <c r="D185" s="49" t="s">
        <v>310</v>
      </c>
      <c r="E185" s="45">
        <f t="shared" ref="E185:E193" si="184">SUM(F185:H185)</f>
        <v>20265.2</v>
      </c>
      <c r="F185" s="50">
        <v>20265.2</v>
      </c>
      <c r="G185" s="50">
        <v>0</v>
      </c>
      <c r="H185" s="50">
        <v>0</v>
      </c>
      <c r="I185" s="45">
        <f t="shared" ref="I185:I188" si="185">SUM(J185:L185)</f>
        <v>20765.2</v>
      </c>
      <c r="J185" s="50">
        <v>20765.2</v>
      </c>
      <c r="K185" s="50">
        <v>0</v>
      </c>
      <c r="L185" s="50">
        <v>0</v>
      </c>
      <c r="M185" s="45">
        <f t="shared" ref="M185:M188" si="186">SUM(N185:P185)</f>
        <v>21265.200000000001</v>
      </c>
      <c r="N185" s="50">
        <v>21265.200000000001</v>
      </c>
      <c r="O185" s="50">
        <v>0</v>
      </c>
      <c r="P185" s="50">
        <v>0</v>
      </c>
      <c r="Q185" s="45">
        <f t="shared" ref="Q185:Q188" si="187">SUM(R185:T185)</f>
        <v>21765.200000000001</v>
      </c>
      <c r="R185" s="50">
        <v>21765.200000000001</v>
      </c>
      <c r="S185" s="50">
        <v>0</v>
      </c>
      <c r="T185" s="50">
        <v>0</v>
      </c>
    </row>
    <row r="186" spans="1:20" s="12" customFormat="1" ht="34.5" hidden="1" x14ac:dyDescent="0.25">
      <c r="A186" s="19"/>
      <c r="B186" s="47"/>
      <c r="C186" s="48" t="s">
        <v>321</v>
      </c>
      <c r="D186" s="49" t="s">
        <v>311</v>
      </c>
      <c r="E186" s="45">
        <f t="shared" si="184"/>
        <v>3675.6</v>
      </c>
      <c r="F186" s="50">
        <v>3675.6</v>
      </c>
      <c r="G186" s="50">
        <v>0</v>
      </c>
      <c r="H186" s="50">
        <v>0</v>
      </c>
      <c r="I186" s="45">
        <f t="shared" si="185"/>
        <v>3675.6</v>
      </c>
      <c r="J186" s="50">
        <v>3675.6</v>
      </c>
      <c r="K186" s="50">
        <v>0</v>
      </c>
      <c r="L186" s="50">
        <v>0</v>
      </c>
      <c r="M186" s="45">
        <f t="shared" si="186"/>
        <v>3675.6</v>
      </c>
      <c r="N186" s="50">
        <v>3675.6</v>
      </c>
      <c r="O186" s="50">
        <v>0</v>
      </c>
      <c r="P186" s="50">
        <v>0</v>
      </c>
      <c r="Q186" s="45">
        <f t="shared" si="187"/>
        <v>3675.6</v>
      </c>
      <c r="R186" s="50">
        <v>3675.6</v>
      </c>
      <c r="S186" s="50">
        <v>0</v>
      </c>
      <c r="T186" s="50">
        <v>0</v>
      </c>
    </row>
    <row r="187" spans="1:20" s="12" customFormat="1" ht="34.5" hidden="1" x14ac:dyDescent="0.25">
      <c r="A187" s="19"/>
      <c r="B187" s="47"/>
      <c r="C187" s="48" t="s">
        <v>322</v>
      </c>
      <c r="D187" s="49" t="s">
        <v>312</v>
      </c>
      <c r="E187" s="45">
        <f t="shared" si="184"/>
        <v>213.2</v>
      </c>
      <c r="F187" s="50">
        <v>213.2</v>
      </c>
      <c r="G187" s="50">
        <v>0</v>
      </c>
      <c r="H187" s="50">
        <v>0</v>
      </c>
      <c r="I187" s="45">
        <f t="shared" si="185"/>
        <v>213.2</v>
      </c>
      <c r="J187" s="50">
        <v>213.2</v>
      </c>
      <c r="K187" s="50">
        <v>0</v>
      </c>
      <c r="L187" s="50">
        <v>0</v>
      </c>
      <c r="M187" s="45">
        <f t="shared" si="186"/>
        <v>213.2</v>
      </c>
      <c r="N187" s="50">
        <v>213.2</v>
      </c>
      <c r="O187" s="50">
        <v>0</v>
      </c>
      <c r="P187" s="50">
        <v>0</v>
      </c>
      <c r="Q187" s="45">
        <f t="shared" si="187"/>
        <v>213.2</v>
      </c>
      <c r="R187" s="50">
        <v>213.2</v>
      </c>
      <c r="S187" s="50">
        <v>0</v>
      </c>
      <c r="T187" s="50">
        <v>0</v>
      </c>
    </row>
    <row r="188" spans="1:20" s="12" customFormat="1" ht="51.75" hidden="1" x14ac:dyDescent="0.25">
      <c r="A188" s="19"/>
      <c r="B188" s="47"/>
      <c r="C188" s="48" t="s">
        <v>323</v>
      </c>
      <c r="D188" s="49" t="s">
        <v>313</v>
      </c>
      <c r="E188" s="45">
        <f t="shared" si="184"/>
        <v>2346</v>
      </c>
      <c r="F188" s="50">
        <v>2346</v>
      </c>
      <c r="G188" s="50">
        <v>0</v>
      </c>
      <c r="H188" s="50">
        <v>0</v>
      </c>
      <c r="I188" s="45">
        <f t="shared" si="185"/>
        <v>2346</v>
      </c>
      <c r="J188" s="50">
        <v>2346</v>
      </c>
      <c r="K188" s="50">
        <v>0</v>
      </c>
      <c r="L188" s="50">
        <v>0</v>
      </c>
      <c r="M188" s="45">
        <f t="shared" si="186"/>
        <v>2346</v>
      </c>
      <c r="N188" s="50">
        <v>2346</v>
      </c>
      <c r="O188" s="50">
        <v>0</v>
      </c>
      <c r="P188" s="50">
        <v>0</v>
      </c>
      <c r="Q188" s="45">
        <f t="shared" si="187"/>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H189" si="188">SUM(G190:G193)</f>
        <v>0</v>
      </c>
      <c r="H189" s="46">
        <f t="shared" si="188"/>
        <v>0</v>
      </c>
      <c r="I189" s="45">
        <f>SUM(J189:L189)</f>
        <v>20000</v>
      </c>
      <c r="J189" s="46">
        <f>SUM(J190:J193)</f>
        <v>20000</v>
      </c>
      <c r="K189" s="46">
        <f t="shared" ref="K189:L189" si="189">SUM(K190:K193)</f>
        <v>0</v>
      </c>
      <c r="L189" s="46">
        <f t="shared" si="189"/>
        <v>0</v>
      </c>
      <c r="M189" s="45">
        <f>SUM(N189:P189)</f>
        <v>20000</v>
      </c>
      <c r="N189" s="46">
        <f>SUM(N190:N193)</f>
        <v>20000</v>
      </c>
      <c r="O189" s="46">
        <f t="shared" ref="O189:P189" si="190">SUM(O190:O193)</f>
        <v>0</v>
      </c>
      <c r="P189" s="46">
        <f t="shared" si="190"/>
        <v>0</v>
      </c>
      <c r="Q189" s="45">
        <f>SUM(R189:T189)</f>
        <v>20000</v>
      </c>
      <c r="R189" s="46">
        <f>SUM(R190:R193)</f>
        <v>20000</v>
      </c>
      <c r="S189" s="46">
        <f t="shared" ref="S189:T189" si="191">SUM(S190:S193)</f>
        <v>0</v>
      </c>
      <c r="T189" s="46">
        <f t="shared" si="191"/>
        <v>0</v>
      </c>
    </row>
    <row r="190" spans="1:20" s="12" customFormat="1" ht="86.25" hidden="1" x14ac:dyDescent="0.25">
      <c r="A190" s="19"/>
      <c r="B190" s="47"/>
      <c r="C190" s="48" t="s">
        <v>330</v>
      </c>
      <c r="D190" s="49" t="s">
        <v>326</v>
      </c>
      <c r="E190" s="45">
        <f t="shared" si="184"/>
        <v>19665</v>
      </c>
      <c r="F190" s="50">
        <v>19665</v>
      </c>
      <c r="G190" s="50">
        <v>0</v>
      </c>
      <c r="H190" s="50">
        <v>0</v>
      </c>
      <c r="I190" s="45">
        <f t="shared" ref="I190:I193" si="192">SUM(J190:L190)</f>
        <v>19665</v>
      </c>
      <c r="J190" s="50">
        <v>19665</v>
      </c>
      <c r="K190" s="50">
        <v>0</v>
      </c>
      <c r="L190" s="50">
        <v>0</v>
      </c>
      <c r="M190" s="45">
        <f t="shared" ref="M190:M193" si="193">SUM(N190:P190)</f>
        <v>19665</v>
      </c>
      <c r="N190" s="50">
        <v>19665</v>
      </c>
      <c r="O190" s="50">
        <v>0</v>
      </c>
      <c r="P190" s="50">
        <v>0</v>
      </c>
      <c r="Q190" s="45">
        <f t="shared" ref="Q190:Q193" si="194">SUM(R190:T190)</f>
        <v>19665</v>
      </c>
      <c r="R190" s="50">
        <v>19665</v>
      </c>
      <c r="S190" s="50">
        <v>0</v>
      </c>
      <c r="T190" s="50">
        <v>0</v>
      </c>
    </row>
    <row r="191" spans="1:20" s="12" customFormat="1" ht="69" hidden="1" x14ac:dyDescent="0.25">
      <c r="A191" s="19"/>
      <c r="B191" s="47"/>
      <c r="C191" s="48" t="s">
        <v>331</v>
      </c>
      <c r="D191" s="49" t="s">
        <v>327</v>
      </c>
      <c r="E191" s="45">
        <f t="shared" si="184"/>
        <v>310</v>
      </c>
      <c r="F191" s="50">
        <v>310</v>
      </c>
      <c r="G191" s="50">
        <v>0</v>
      </c>
      <c r="H191" s="50">
        <v>0</v>
      </c>
      <c r="I191" s="45">
        <f t="shared" si="192"/>
        <v>310</v>
      </c>
      <c r="J191" s="50">
        <v>310</v>
      </c>
      <c r="K191" s="50">
        <v>0</v>
      </c>
      <c r="L191" s="50">
        <v>0</v>
      </c>
      <c r="M191" s="45">
        <f t="shared" si="193"/>
        <v>310</v>
      </c>
      <c r="N191" s="50">
        <v>310</v>
      </c>
      <c r="O191" s="50">
        <v>0</v>
      </c>
      <c r="P191" s="50">
        <v>0</v>
      </c>
      <c r="Q191" s="45">
        <f t="shared" si="194"/>
        <v>310</v>
      </c>
      <c r="R191" s="50">
        <v>310</v>
      </c>
      <c r="S191" s="50">
        <v>0</v>
      </c>
      <c r="T191" s="50">
        <v>0</v>
      </c>
    </row>
    <row r="192" spans="1:20" s="12" customFormat="1" ht="34.5" hidden="1" x14ac:dyDescent="0.25">
      <c r="A192" s="19"/>
      <c r="B192" s="47"/>
      <c r="C192" s="48" t="s">
        <v>332</v>
      </c>
      <c r="D192" s="49" t="s">
        <v>328</v>
      </c>
      <c r="E192" s="45">
        <f t="shared" si="184"/>
        <v>5</v>
      </c>
      <c r="F192" s="50">
        <v>5</v>
      </c>
      <c r="G192" s="50">
        <v>0</v>
      </c>
      <c r="H192" s="50">
        <v>0</v>
      </c>
      <c r="I192" s="45">
        <f t="shared" si="192"/>
        <v>5</v>
      </c>
      <c r="J192" s="50">
        <v>5</v>
      </c>
      <c r="K192" s="50">
        <v>0</v>
      </c>
      <c r="L192" s="50">
        <v>0</v>
      </c>
      <c r="M192" s="45">
        <f t="shared" si="193"/>
        <v>5</v>
      </c>
      <c r="N192" s="50">
        <v>5</v>
      </c>
      <c r="O192" s="50">
        <v>0</v>
      </c>
      <c r="P192" s="50">
        <v>0</v>
      </c>
      <c r="Q192" s="45">
        <f t="shared" si="194"/>
        <v>5</v>
      </c>
      <c r="R192" s="50">
        <v>5</v>
      </c>
      <c r="S192" s="50">
        <v>0</v>
      </c>
      <c r="T192" s="50">
        <v>0</v>
      </c>
    </row>
    <row r="193" spans="1:20" s="12" customFormat="1" ht="17.25" hidden="1" x14ac:dyDescent="0.25">
      <c r="A193" s="19"/>
      <c r="B193" s="47"/>
      <c r="C193" s="48" t="s">
        <v>333</v>
      </c>
      <c r="D193" s="49" t="s">
        <v>329</v>
      </c>
      <c r="E193" s="45">
        <f t="shared" si="184"/>
        <v>20</v>
      </c>
      <c r="F193" s="50">
        <v>20</v>
      </c>
      <c r="G193" s="50">
        <v>0</v>
      </c>
      <c r="H193" s="50">
        <v>0</v>
      </c>
      <c r="I193" s="45">
        <f t="shared" si="192"/>
        <v>20</v>
      </c>
      <c r="J193" s="50">
        <v>20</v>
      </c>
      <c r="K193" s="50">
        <v>0</v>
      </c>
      <c r="L193" s="50">
        <v>0</v>
      </c>
      <c r="M193" s="45">
        <f t="shared" si="193"/>
        <v>20</v>
      </c>
      <c r="N193" s="50">
        <v>20</v>
      </c>
      <c r="O193" s="50">
        <v>0</v>
      </c>
      <c r="P193" s="50">
        <v>0</v>
      </c>
      <c r="Q193" s="45">
        <f t="shared" si="194"/>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195">SUM(G195:G196)</f>
        <v>0</v>
      </c>
      <c r="H194" s="46">
        <f t="shared" si="195"/>
        <v>0</v>
      </c>
      <c r="I194" s="45">
        <f>SUM(J194:L194)</f>
        <v>1200</v>
      </c>
      <c r="J194" s="46">
        <f>SUM(J195:J196)</f>
        <v>1200</v>
      </c>
      <c r="K194" s="46">
        <f t="shared" ref="K194:L194" si="196">SUM(K195:K196)</f>
        <v>0</v>
      </c>
      <c r="L194" s="46">
        <f t="shared" si="196"/>
        <v>0</v>
      </c>
      <c r="M194" s="45">
        <f>SUM(N194:P194)</f>
        <v>1200</v>
      </c>
      <c r="N194" s="46">
        <f>SUM(N195:N196)</f>
        <v>1200</v>
      </c>
      <c r="O194" s="46">
        <f t="shared" ref="O194:P194" si="197">SUM(O195:O196)</f>
        <v>0</v>
      </c>
      <c r="P194" s="46">
        <f t="shared" si="197"/>
        <v>0</v>
      </c>
      <c r="Q194" s="45">
        <f>SUM(R194:T194)</f>
        <v>1200</v>
      </c>
      <c r="R194" s="46">
        <f>SUM(R195:R196)</f>
        <v>1200</v>
      </c>
      <c r="S194" s="46">
        <f t="shared" ref="S194:T194" si="198">SUM(S195:S196)</f>
        <v>0</v>
      </c>
      <c r="T194" s="46">
        <f t="shared" si="198"/>
        <v>0</v>
      </c>
    </row>
    <row r="195" spans="1:20" s="12" customFormat="1" ht="34.5" hidden="1" x14ac:dyDescent="0.25">
      <c r="A195" s="19"/>
      <c r="B195" s="47"/>
      <c r="C195" s="48" t="s">
        <v>338</v>
      </c>
      <c r="D195" s="49" t="s">
        <v>335</v>
      </c>
      <c r="E195" s="45">
        <f t="shared" ref="E195:E196" si="199">SUM(F195:H195)</f>
        <v>1000</v>
      </c>
      <c r="F195" s="50">
        <v>1000</v>
      </c>
      <c r="G195" s="50">
        <v>0</v>
      </c>
      <c r="H195" s="50">
        <v>0</v>
      </c>
      <c r="I195" s="45">
        <f t="shared" ref="I195:I196" si="200">SUM(J195:L195)</f>
        <v>1000</v>
      </c>
      <c r="J195" s="50">
        <v>1000</v>
      </c>
      <c r="K195" s="50">
        <v>0</v>
      </c>
      <c r="L195" s="50">
        <v>0</v>
      </c>
      <c r="M195" s="45">
        <f t="shared" ref="M195:M196" si="201">SUM(N195:P195)</f>
        <v>1000</v>
      </c>
      <c r="N195" s="50">
        <v>1000</v>
      </c>
      <c r="O195" s="50">
        <v>0</v>
      </c>
      <c r="P195" s="50">
        <v>0</v>
      </c>
      <c r="Q195" s="45">
        <f t="shared" ref="Q195:Q196" si="202">SUM(R195:T195)</f>
        <v>1000</v>
      </c>
      <c r="R195" s="50">
        <v>1000</v>
      </c>
      <c r="S195" s="50">
        <v>0</v>
      </c>
      <c r="T195" s="50">
        <v>0</v>
      </c>
    </row>
    <row r="196" spans="1:20" s="12" customFormat="1" ht="34.5" hidden="1" x14ac:dyDescent="0.25">
      <c r="A196" s="19"/>
      <c r="B196" s="47"/>
      <c r="C196" s="48" t="s">
        <v>339</v>
      </c>
      <c r="D196" s="49" t="s">
        <v>336</v>
      </c>
      <c r="E196" s="45">
        <f t="shared" si="199"/>
        <v>200</v>
      </c>
      <c r="F196" s="50">
        <v>200</v>
      </c>
      <c r="G196" s="50">
        <v>0</v>
      </c>
      <c r="H196" s="50">
        <v>0</v>
      </c>
      <c r="I196" s="45">
        <f t="shared" si="200"/>
        <v>200</v>
      </c>
      <c r="J196" s="50">
        <v>200</v>
      </c>
      <c r="K196" s="50">
        <v>0</v>
      </c>
      <c r="L196" s="50">
        <v>0</v>
      </c>
      <c r="M196" s="45">
        <f t="shared" si="201"/>
        <v>200</v>
      </c>
      <c r="N196" s="50">
        <v>200</v>
      </c>
      <c r="O196" s="50">
        <v>0</v>
      </c>
      <c r="P196" s="50">
        <v>0</v>
      </c>
      <c r="Q196" s="45">
        <f t="shared" si="202"/>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03">F198</f>
        <v>1000</v>
      </c>
      <c r="G197" s="28">
        <f t="shared" si="203"/>
        <v>0</v>
      </c>
      <c r="H197" s="28">
        <f t="shared" si="203"/>
        <v>0</v>
      </c>
      <c r="I197" s="28">
        <f>SUM(J197:L197)</f>
        <v>1000</v>
      </c>
      <c r="J197" s="28">
        <f t="shared" si="203"/>
        <v>1000</v>
      </c>
      <c r="K197" s="28">
        <f t="shared" si="203"/>
        <v>0</v>
      </c>
      <c r="L197" s="28">
        <f t="shared" si="203"/>
        <v>0</v>
      </c>
      <c r="M197" s="28">
        <f>SUM(N197:P197)</f>
        <v>1000</v>
      </c>
      <c r="N197" s="28">
        <f t="shared" si="203"/>
        <v>1000</v>
      </c>
      <c r="O197" s="28">
        <f t="shared" si="203"/>
        <v>0</v>
      </c>
      <c r="P197" s="28">
        <f t="shared" si="203"/>
        <v>0</v>
      </c>
      <c r="Q197" s="28">
        <f>SUM(R197:T197)</f>
        <v>1000</v>
      </c>
      <c r="R197" s="28">
        <f t="shared" si="203"/>
        <v>1000</v>
      </c>
      <c r="S197" s="28">
        <f t="shared" si="203"/>
        <v>0</v>
      </c>
      <c r="T197" s="28">
        <f t="shared" si="203"/>
        <v>0</v>
      </c>
    </row>
    <row r="198" spans="1:20" ht="51.75" hidden="1" x14ac:dyDescent="0.25">
      <c r="B198" s="47"/>
      <c r="C198" s="48" t="s">
        <v>343</v>
      </c>
      <c r="D198" s="49" t="s">
        <v>342</v>
      </c>
      <c r="E198" s="45">
        <f t="shared" ref="E198:E205" si="204">F198+G198+H198</f>
        <v>1000</v>
      </c>
      <c r="F198" s="50">
        <v>1000</v>
      </c>
      <c r="G198" s="50">
        <v>0</v>
      </c>
      <c r="H198" s="50">
        <v>0</v>
      </c>
      <c r="I198" s="45">
        <f t="shared" ref="I198:I205" si="205">SUM(J198:L198)</f>
        <v>1000</v>
      </c>
      <c r="J198" s="50">
        <v>1000</v>
      </c>
      <c r="K198" s="50">
        <v>0</v>
      </c>
      <c r="L198" s="50">
        <v>0</v>
      </c>
      <c r="M198" s="45">
        <f t="shared" ref="M198:M205" si="206">SUM(N198:P198)</f>
        <v>1000</v>
      </c>
      <c r="N198" s="50">
        <v>1000</v>
      </c>
      <c r="O198" s="50">
        <v>0</v>
      </c>
      <c r="P198" s="50">
        <v>0</v>
      </c>
      <c r="Q198" s="45">
        <f t="shared" ref="Q198:Q205" si="207">SUM(R198:T198)</f>
        <v>1000</v>
      </c>
      <c r="R198" s="50">
        <v>1000</v>
      </c>
      <c r="S198" s="50">
        <v>0</v>
      </c>
      <c r="T198" s="50">
        <v>0</v>
      </c>
    </row>
    <row r="199" spans="1:20" ht="17.25" hidden="1" x14ac:dyDescent="0.25">
      <c r="B199" s="38" t="s">
        <v>344</v>
      </c>
      <c r="C199" s="39"/>
      <c r="D199" s="40" t="s">
        <v>345</v>
      </c>
      <c r="E199" s="41">
        <f t="shared" si="204"/>
        <v>40000</v>
      </c>
      <c r="F199" s="41">
        <f t="shared" ref="F199:T200" si="208">F200</f>
        <v>40000</v>
      </c>
      <c r="G199" s="41">
        <f t="shared" si="208"/>
        <v>0</v>
      </c>
      <c r="H199" s="41">
        <f t="shared" si="208"/>
        <v>0</v>
      </c>
      <c r="I199" s="41">
        <f>SUM(J199:L199)</f>
        <v>40000</v>
      </c>
      <c r="J199" s="41">
        <f t="shared" si="208"/>
        <v>40000</v>
      </c>
      <c r="K199" s="41">
        <f t="shared" si="208"/>
        <v>0</v>
      </c>
      <c r="L199" s="41">
        <f t="shared" si="208"/>
        <v>0</v>
      </c>
      <c r="M199" s="41">
        <f>SUM(N199:P199)</f>
        <v>45000</v>
      </c>
      <c r="N199" s="41">
        <f t="shared" si="208"/>
        <v>45000</v>
      </c>
      <c r="O199" s="41">
        <f t="shared" si="208"/>
        <v>0</v>
      </c>
      <c r="P199" s="41">
        <f t="shared" si="208"/>
        <v>0</v>
      </c>
      <c r="Q199" s="41">
        <f>SUM(R199:T199)</f>
        <v>50000</v>
      </c>
      <c r="R199" s="41">
        <f t="shared" si="208"/>
        <v>50000</v>
      </c>
      <c r="S199" s="41">
        <f t="shared" si="208"/>
        <v>0</v>
      </c>
      <c r="T199" s="41">
        <f t="shared" si="208"/>
        <v>0</v>
      </c>
    </row>
    <row r="200" spans="1:20" ht="34.5" hidden="1" x14ac:dyDescent="0.25">
      <c r="B200" s="47"/>
      <c r="C200" s="48" t="s">
        <v>44</v>
      </c>
      <c r="D200" s="49" t="s">
        <v>355</v>
      </c>
      <c r="E200" s="45">
        <f t="shared" si="204"/>
        <v>40000</v>
      </c>
      <c r="F200" s="52">
        <v>40000</v>
      </c>
      <c r="G200" s="52">
        <f t="shared" si="208"/>
        <v>0</v>
      </c>
      <c r="H200" s="52">
        <f t="shared" si="208"/>
        <v>0</v>
      </c>
      <c r="I200" s="45">
        <f t="shared" si="205"/>
        <v>40000</v>
      </c>
      <c r="J200" s="52">
        <v>40000</v>
      </c>
      <c r="K200" s="52">
        <f t="shared" si="208"/>
        <v>0</v>
      </c>
      <c r="L200" s="52">
        <f t="shared" si="208"/>
        <v>0</v>
      </c>
      <c r="M200" s="45">
        <f t="shared" si="206"/>
        <v>45000</v>
      </c>
      <c r="N200" s="52">
        <v>45000</v>
      </c>
      <c r="O200" s="52">
        <f t="shared" si="208"/>
        <v>0</v>
      </c>
      <c r="P200" s="52">
        <f t="shared" si="208"/>
        <v>0</v>
      </c>
      <c r="Q200" s="45">
        <f t="shared" si="207"/>
        <v>50000</v>
      </c>
      <c r="R200" s="52">
        <v>50000</v>
      </c>
      <c r="S200" s="52">
        <f t="shared" si="208"/>
        <v>0</v>
      </c>
      <c r="T200" s="52">
        <f t="shared" si="208"/>
        <v>0</v>
      </c>
    </row>
    <row r="201" spans="1:20" ht="17.25" hidden="1" x14ac:dyDescent="0.25">
      <c r="B201" s="38" t="s">
        <v>346</v>
      </c>
      <c r="C201" s="39"/>
      <c r="D201" s="40" t="s">
        <v>347</v>
      </c>
      <c r="E201" s="41">
        <f t="shared" si="204"/>
        <v>4500</v>
      </c>
      <c r="F201" s="41">
        <f t="shared" ref="F201:T201" si="209">SUM(F202:F205)</f>
        <v>4500</v>
      </c>
      <c r="G201" s="41">
        <f t="shared" si="209"/>
        <v>0</v>
      </c>
      <c r="H201" s="41">
        <f t="shared" si="209"/>
        <v>0</v>
      </c>
      <c r="I201" s="41">
        <f t="shared" si="205"/>
        <v>4500</v>
      </c>
      <c r="J201" s="41">
        <f t="shared" si="209"/>
        <v>4500</v>
      </c>
      <c r="K201" s="41">
        <f t="shared" si="209"/>
        <v>0</v>
      </c>
      <c r="L201" s="41">
        <f t="shared" si="209"/>
        <v>0</v>
      </c>
      <c r="M201" s="41">
        <f t="shared" si="206"/>
        <v>4500</v>
      </c>
      <c r="N201" s="41">
        <f t="shared" si="209"/>
        <v>4500</v>
      </c>
      <c r="O201" s="41">
        <f t="shared" si="209"/>
        <v>0</v>
      </c>
      <c r="P201" s="41">
        <f t="shared" si="209"/>
        <v>0</v>
      </c>
      <c r="Q201" s="41">
        <f t="shared" si="207"/>
        <v>4500</v>
      </c>
      <c r="R201" s="41">
        <f t="shared" si="209"/>
        <v>4500</v>
      </c>
      <c r="S201" s="41">
        <f t="shared" si="209"/>
        <v>0</v>
      </c>
      <c r="T201" s="41">
        <f t="shared" si="209"/>
        <v>0</v>
      </c>
    </row>
    <row r="202" spans="1:20" s="4" customFormat="1" ht="34.5" hidden="1" x14ac:dyDescent="0.25">
      <c r="A202" s="14"/>
      <c r="B202" s="47"/>
      <c r="C202" s="48" t="s">
        <v>31</v>
      </c>
      <c r="D202" s="49" t="s">
        <v>348</v>
      </c>
      <c r="E202" s="45">
        <f t="shared" si="204"/>
        <v>960</v>
      </c>
      <c r="F202" s="52">
        <v>960</v>
      </c>
      <c r="G202" s="52">
        <v>0</v>
      </c>
      <c r="H202" s="52">
        <v>0</v>
      </c>
      <c r="I202" s="45">
        <f t="shared" si="205"/>
        <v>960</v>
      </c>
      <c r="J202" s="52">
        <v>960</v>
      </c>
      <c r="K202" s="52">
        <v>0</v>
      </c>
      <c r="L202" s="52">
        <v>0</v>
      </c>
      <c r="M202" s="45">
        <f t="shared" si="206"/>
        <v>960</v>
      </c>
      <c r="N202" s="52">
        <v>960</v>
      </c>
      <c r="O202" s="52">
        <v>0</v>
      </c>
      <c r="P202" s="52">
        <v>0</v>
      </c>
      <c r="Q202" s="45">
        <f t="shared" si="207"/>
        <v>960</v>
      </c>
      <c r="R202" s="52">
        <v>960</v>
      </c>
      <c r="S202" s="52">
        <v>0</v>
      </c>
      <c r="T202" s="52">
        <v>0</v>
      </c>
    </row>
    <row r="203" spans="1:20" s="16" customFormat="1" ht="17.25" hidden="1" x14ac:dyDescent="0.25">
      <c r="A203" s="15"/>
      <c r="B203" s="47"/>
      <c r="C203" s="48" t="s">
        <v>352</v>
      </c>
      <c r="D203" s="49" t="s">
        <v>349</v>
      </c>
      <c r="E203" s="45">
        <f t="shared" si="204"/>
        <v>700</v>
      </c>
      <c r="F203" s="52">
        <v>700</v>
      </c>
      <c r="G203" s="52">
        <v>0</v>
      </c>
      <c r="H203" s="52">
        <v>0</v>
      </c>
      <c r="I203" s="45">
        <f t="shared" si="205"/>
        <v>700</v>
      </c>
      <c r="J203" s="52">
        <v>700</v>
      </c>
      <c r="K203" s="52">
        <v>0</v>
      </c>
      <c r="L203" s="52">
        <v>0</v>
      </c>
      <c r="M203" s="45">
        <f t="shared" si="206"/>
        <v>700</v>
      </c>
      <c r="N203" s="52">
        <v>700</v>
      </c>
      <c r="O203" s="52">
        <v>0</v>
      </c>
      <c r="P203" s="52">
        <v>0</v>
      </c>
      <c r="Q203" s="45">
        <f t="shared" si="207"/>
        <v>700</v>
      </c>
      <c r="R203" s="52">
        <v>700</v>
      </c>
      <c r="S203" s="52">
        <v>0</v>
      </c>
      <c r="T203" s="52">
        <v>0</v>
      </c>
    </row>
    <row r="204" spans="1:20" s="16" customFormat="1" ht="17.25" hidden="1" x14ac:dyDescent="0.25">
      <c r="A204" s="15"/>
      <c r="B204" s="47"/>
      <c r="C204" s="48" t="s">
        <v>353</v>
      </c>
      <c r="D204" s="49" t="s">
        <v>350</v>
      </c>
      <c r="E204" s="45">
        <f t="shared" si="204"/>
        <v>750</v>
      </c>
      <c r="F204" s="52">
        <v>750</v>
      </c>
      <c r="G204" s="52">
        <v>0</v>
      </c>
      <c r="H204" s="52">
        <v>0</v>
      </c>
      <c r="I204" s="45">
        <f t="shared" si="205"/>
        <v>750</v>
      </c>
      <c r="J204" s="52">
        <v>750</v>
      </c>
      <c r="K204" s="52">
        <v>0</v>
      </c>
      <c r="L204" s="52">
        <v>0</v>
      </c>
      <c r="M204" s="45">
        <f t="shared" si="206"/>
        <v>750</v>
      </c>
      <c r="N204" s="52">
        <v>750</v>
      </c>
      <c r="O204" s="52">
        <v>0</v>
      </c>
      <c r="P204" s="52">
        <v>0</v>
      </c>
      <c r="Q204" s="45">
        <f t="shared" si="207"/>
        <v>750</v>
      </c>
      <c r="R204" s="52">
        <v>750</v>
      </c>
      <c r="S204" s="52">
        <v>0</v>
      </c>
      <c r="T204" s="52">
        <v>0</v>
      </c>
    </row>
    <row r="205" spans="1:20" s="13" customFormat="1" ht="34.5" hidden="1" x14ac:dyDescent="0.25">
      <c r="A205" s="7"/>
      <c r="B205" s="47"/>
      <c r="C205" s="48" t="s">
        <v>354</v>
      </c>
      <c r="D205" s="49" t="s">
        <v>351</v>
      </c>
      <c r="E205" s="45">
        <f t="shared" si="204"/>
        <v>2090</v>
      </c>
      <c r="F205" s="52">
        <v>2090</v>
      </c>
      <c r="G205" s="52">
        <v>0</v>
      </c>
      <c r="H205" s="52">
        <v>0</v>
      </c>
      <c r="I205" s="45">
        <f t="shared" si="205"/>
        <v>2090</v>
      </c>
      <c r="J205" s="52">
        <v>2090</v>
      </c>
      <c r="K205" s="52">
        <v>0</v>
      </c>
      <c r="L205" s="52">
        <v>0</v>
      </c>
      <c r="M205" s="45">
        <f t="shared" si="206"/>
        <v>2090</v>
      </c>
      <c r="N205" s="52">
        <v>2090</v>
      </c>
      <c r="O205" s="52">
        <v>0</v>
      </c>
      <c r="P205" s="52">
        <v>0</v>
      </c>
      <c r="Q205" s="45">
        <f t="shared" si="207"/>
        <v>2090</v>
      </c>
      <c r="R205" s="52">
        <v>2090</v>
      </c>
      <c r="S205" s="52">
        <v>0</v>
      </c>
      <c r="T205" s="52">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Q7:T7"/>
    <mergeCell ref="B3:T3"/>
    <mergeCell ref="S5:T5"/>
    <mergeCell ref="A6:A8"/>
    <mergeCell ref="B6:B8"/>
    <mergeCell ref="C6:C8"/>
    <mergeCell ref="D6:D8"/>
    <mergeCell ref="E6:T6"/>
    <mergeCell ref="E7:H7"/>
    <mergeCell ref="I7:L7"/>
    <mergeCell ref="M7:P7"/>
  </mergeCells>
  <printOptions horizontalCentered="1"/>
  <pageMargins left="0.11811023622047245" right="0.11811023622047245" top="0.15748031496062992" bottom="0.15748031496062992" header="0" footer="0"/>
  <pageSetup paperSize="9" scale="87" fitToHeight="50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5" x14ac:dyDescent="0.25"/>
  <cols>
    <col min="1" max="1" width="9.1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4"/>
  <sheetViews>
    <sheetView workbookViewId="0">
      <selection activeCell="K2" sqref="K2"/>
    </sheetView>
  </sheetViews>
  <sheetFormatPr defaultRowHeight="15" x14ac:dyDescent="0.25"/>
  <cols>
    <col min="1" max="1" width="4.140625" style="56" bestFit="1" customWidth="1"/>
    <col min="2" max="2" width="15.85546875" style="58" customWidth="1"/>
    <col min="3" max="3" width="21" style="57" customWidth="1"/>
    <col min="4" max="4" width="15.28515625" style="57" customWidth="1"/>
    <col min="5" max="5" width="15.42578125" style="57" customWidth="1"/>
    <col min="6" max="6" width="2.85546875" style="56" bestFit="1" customWidth="1"/>
    <col min="7" max="7" width="9.140625" style="55"/>
    <col min="8" max="8" width="20" style="55" customWidth="1"/>
    <col min="9" max="9" width="16.42578125" style="55" customWidth="1"/>
    <col min="10" max="10" width="21" style="55" customWidth="1"/>
    <col min="11" max="11" width="15.140625" style="55" customWidth="1"/>
    <col min="12" max="16384" width="9.140625" style="55"/>
  </cols>
  <sheetData>
    <row r="1" spans="1:11" ht="105" x14ac:dyDescent="0.25">
      <c r="A1" s="65" t="s">
        <v>1</v>
      </c>
      <c r="B1" s="65" t="s">
        <v>406</v>
      </c>
      <c r="C1" s="65" t="s">
        <v>405</v>
      </c>
      <c r="D1" s="65" t="s">
        <v>404</v>
      </c>
      <c r="E1" s="65" t="s">
        <v>403</v>
      </c>
      <c r="H1" s="66" t="s">
        <v>407</v>
      </c>
      <c r="I1" s="66" t="s">
        <v>408</v>
      </c>
      <c r="J1" s="66" t="s">
        <v>410</v>
      </c>
      <c r="K1" s="66" t="s">
        <v>409</v>
      </c>
    </row>
    <row r="2" spans="1:11" ht="15.75" x14ac:dyDescent="0.25">
      <c r="A2" s="61">
        <v>1</v>
      </c>
      <c r="B2" s="60">
        <v>12.201599999999999</v>
      </c>
      <c r="C2" s="59"/>
      <c r="D2" s="59"/>
      <c r="E2" s="64">
        <v>724383</v>
      </c>
      <c r="H2" s="69">
        <f>SUM(E3:E14)/12</f>
        <v>735209.25</v>
      </c>
      <c r="I2" s="69">
        <f>(H2*20)/100</f>
        <v>147041.85</v>
      </c>
      <c r="J2" s="69">
        <f>(H2-I2)*180+(I2*216)</f>
        <v>137631171.59999999</v>
      </c>
      <c r="K2" s="69">
        <f>J2*12</f>
        <v>1651574059.1999998</v>
      </c>
    </row>
    <row r="3" spans="1:11" x14ac:dyDescent="0.25">
      <c r="A3" s="61">
        <v>2</v>
      </c>
      <c r="B3" s="60">
        <v>1.2017</v>
      </c>
      <c r="C3" s="59">
        <v>3391</v>
      </c>
      <c r="D3" s="59">
        <v>3200</v>
      </c>
      <c r="E3" s="59">
        <f t="shared" ref="E3:E14" si="0">E2+C3-D3</f>
        <v>724574</v>
      </c>
    </row>
    <row r="4" spans="1:11" x14ac:dyDescent="0.25">
      <c r="A4" s="61">
        <v>3</v>
      </c>
      <c r="B4" s="60">
        <v>2.2017000000000002</v>
      </c>
      <c r="C4" s="59">
        <v>6135</v>
      </c>
      <c r="D4" s="59">
        <v>3200</v>
      </c>
      <c r="E4" s="59">
        <f t="shared" si="0"/>
        <v>727509</v>
      </c>
    </row>
    <row r="5" spans="1:11" x14ac:dyDescent="0.25">
      <c r="A5" s="61">
        <v>4</v>
      </c>
      <c r="B5" s="60">
        <v>3.2017000000000002</v>
      </c>
      <c r="C5" s="59">
        <v>4828</v>
      </c>
      <c r="D5" s="59">
        <v>3200</v>
      </c>
      <c r="E5" s="59">
        <f t="shared" si="0"/>
        <v>729137</v>
      </c>
    </row>
    <row r="6" spans="1:11" x14ac:dyDescent="0.25">
      <c r="A6" s="61">
        <v>5</v>
      </c>
      <c r="B6" s="60">
        <v>4.2016999999999998</v>
      </c>
      <c r="C6" s="59">
        <v>5375</v>
      </c>
      <c r="D6" s="59">
        <v>3200</v>
      </c>
      <c r="E6" s="59">
        <f t="shared" si="0"/>
        <v>731312</v>
      </c>
    </row>
    <row r="7" spans="1:11" x14ac:dyDescent="0.25">
      <c r="A7" s="61">
        <v>6</v>
      </c>
      <c r="B7" s="60">
        <v>5.2016999999999998</v>
      </c>
      <c r="C7" s="59">
        <v>5045</v>
      </c>
      <c r="D7" s="59">
        <v>3200</v>
      </c>
      <c r="E7" s="59">
        <f t="shared" si="0"/>
        <v>733157</v>
      </c>
      <c r="F7" s="63"/>
    </row>
    <row r="8" spans="1:11" x14ac:dyDescent="0.25">
      <c r="A8" s="61">
        <v>7</v>
      </c>
      <c r="B8" s="60">
        <v>6.2016999999999998</v>
      </c>
      <c r="C8" s="59">
        <v>5125</v>
      </c>
      <c r="D8" s="59">
        <v>3200</v>
      </c>
      <c r="E8" s="59">
        <f t="shared" si="0"/>
        <v>735082</v>
      </c>
    </row>
    <row r="9" spans="1:11" x14ac:dyDescent="0.25">
      <c r="A9" s="61">
        <v>8</v>
      </c>
      <c r="B9" s="60">
        <v>7.2016999999999998</v>
      </c>
      <c r="C9" s="59">
        <v>4669</v>
      </c>
      <c r="D9" s="59">
        <v>3200</v>
      </c>
      <c r="E9" s="62">
        <f t="shared" si="0"/>
        <v>736551</v>
      </c>
    </row>
    <row r="10" spans="1:11" x14ac:dyDescent="0.25">
      <c r="A10" s="61">
        <v>9</v>
      </c>
      <c r="B10" s="60">
        <v>8.2017000000000007</v>
      </c>
      <c r="C10" s="59">
        <v>4791</v>
      </c>
      <c r="D10" s="59">
        <v>3200</v>
      </c>
      <c r="E10" s="59">
        <f t="shared" si="0"/>
        <v>738142</v>
      </c>
    </row>
    <row r="11" spans="1:11" x14ac:dyDescent="0.25">
      <c r="A11" s="61">
        <v>10</v>
      </c>
      <c r="B11" s="60">
        <v>9.2017000000000007</v>
      </c>
      <c r="C11" s="59">
        <v>4869</v>
      </c>
      <c r="D11" s="59">
        <v>3200</v>
      </c>
      <c r="E11" s="59">
        <f t="shared" si="0"/>
        <v>739811</v>
      </c>
    </row>
    <row r="12" spans="1:11" x14ac:dyDescent="0.25">
      <c r="A12" s="61">
        <v>11</v>
      </c>
      <c r="B12" s="60">
        <v>10.201700000000001</v>
      </c>
      <c r="C12" s="59">
        <v>4665</v>
      </c>
      <c r="D12" s="59">
        <v>3200</v>
      </c>
      <c r="E12" s="59">
        <f t="shared" si="0"/>
        <v>741276</v>
      </c>
    </row>
    <row r="13" spans="1:11" x14ac:dyDescent="0.25">
      <c r="A13" s="61">
        <v>12</v>
      </c>
      <c r="B13" s="60">
        <v>11.201700000000001</v>
      </c>
      <c r="C13" s="59">
        <v>4556</v>
      </c>
      <c r="D13" s="59">
        <v>3200</v>
      </c>
      <c r="E13" s="59">
        <f t="shared" si="0"/>
        <v>742632</v>
      </c>
    </row>
    <row r="14" spans="1:11" x14ac:dyDescent="0.25">
      <c r="A14" s="61">
        <v>13</v>
      </c>
      <c r="B14" s="60">
        <v>12.201700000000001</v>
      </c>
      <c r="C14" s="59">
        <v>3896</v>
      </c>
      <c r="D14" s="59">
        <v>3200</v>
      </c>
      <c r="E14" s="59">
        <f t="shared" si="0"/>
        <v>743328</v>
      </c>
    </row>
  </sheetData>
  <pageMargins left="0.2" right="0.2"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Q19"/>
  <sheetViews>
    <sheetView showGridLines="0" view="pageBreakPreview" topLeftCell="A7" zoomScaleNormal="100" zoomScaleSheetLayoutView="100" workbookViewId="0">
      <selection activeCell="N22" sqref="N22"/>
    </sheetView>
  </sheetViews>
  <sheetFormatPr defaultRowHeight="16.5" outlineLevelRow="1" outlineLevelCol="1" x14ac:dyDescent="0.3"/>
  <cols>
    <col min="1" max="1" width="23.140625" style="76" customWidth="1"/>
    <col min="2" max="2" width="15.7109375" style="70" hidden="1" customWidth="1" outlineLevel="1"/>
    <col min="3" max="3" width="16.7109375" style="70" hidden="1" customWidth="1" outlineLevel="1"/>
    <col min="4" max="5" width="15.7109375" style="70" hidden="1" customWidth="1" outlineLevel="1"/>
    <col min="6" max="6" width="30.42578125" style="70" customWidth="1" collapsed="1"/>
    <col min="7" max="7" width="24.7109375" style="70" hidden="1" customWidth="1" outlineLevel="1"/>
    <col min="8" max="8" width="15.7109375" style="75" hidden="1" customWidth="1" outlineLevel="1"/>
    <col min="9" max="9" width="16.28515625" style="55" hidden="1" customWidth="1" outlineLevel="1"/>
    <col min="10" max="10" width="19.140625" style="74" customWidth="1" collapsed="1"/>
    <col min="11" max="11" width="15.7109375" style="55" hidden="1" customWidth="1" outlineLevel="1"/>
    <col min="12" max="12" width="30.42578125" style="55" hidden="1" customWidth="1" outlineLevel="1"/>
    <col min="13" max="13" width="24.7109375" style="55" hidden="1" customWidth="1" outlineLevel="1"/>
    <col min="14" max="14" width="15.7109375" style="74" customWidth="1" collapsed="1"/>
    <col min="15" max="15" width="16.5703125" style="73" hidden="1" customWidth="1" outlineLevel="1"/>
    <col min="16" max="17" width="15.7109375" style="73" hidden="1" customWidth="1" outlineLevel="1"/>
    <col min="18" max="18" width="30.42578125" style="73" hidden="1" customWidth="1" outlineLevel="1"/>
    <col min="19" max="19" width="15.7109375" style="71" customWidth="1" collapsed="1"/>
    <col min="20" max="23" width="15.7109375" style="55" hidden="1" customWidth="1" outlineLevel="1"/>
    <col min="24" max="24" width="15.7109375" style="55" customWidth="1" collapsed="1"/>
    <col min="25" max="25" width="15.7109375" style="72" hidden="1" customWidth="1" outlineLevel="1"/>
    <col min="26" max="26" width="15.7109375" style="72" customWidth="1" collapsed="1"/>
    <col min="27" max="27" width="15.7109375" style="72" hidden="1" customWidth="1" outlineLevel="1"/>
    <col min="28" max="28" width="15.7109375" style="55" customWidth="1" collapsed="1"/>
    <col min="29" max="29" width="15.7109375" style="72" hidden="1" customWidth="1" outlineLevel="1"/>
    <col min="30" max="30" width="15.7109375" style="55" customWidth="1" collapsed="1"/>
    <col min="31" max="32" width="15.7109375" style="55" hidden="1" customWidth="1" outlineLevel="1"/>
    <col min="33" max="33" width="15.7109375" style="55" customWidth="1" collapsed="1"/>
    <col min="34" max="34" width="15.7109375" style="71" hidden="1" customWidth="1" outlineLevel="1"/>
    <col min="35" max="35" width="16.85546875" style="55" customWidth="1" collapsed="1"/>
    <col min="36" max="36" width="16.140625" style="55" hidden="1" customWidth="1" outlineLevel="1"/>
    <col min="37" max="37" width="15.5703125" style="55" hidden="1" customWidth="1" outlineLevel="1" collapsed="1"/>
    <col min="38" max="38" width="17.5703125" style="55" hidden="1" customWidth="1" outlineLevel="1"/>
    <col min="39" max="39" width="15.85546875" style="55" customWidth="1" collapsed="1"/>
    <col min="40" max="40" width="13.7109375" style="55" hidden="1" customWidth="1" outlineLevel="1"/>
    <col min="41" max="41" width="16.7109375" style="55" hidden="1" customWidth="1" outlineLevel="1"/>
    <col min="42" max="42" width="17.42578125" style="55" customWidth="1" collapsed="1"/>
    <col min="43" max="43" width="17.140625" style="55" hidden="1" customWidth="1" outlineLevel="1"/>
    <col min="44" max="44" width="17.85546875" style="55" hidden="1" customWidth="1" outlineLevel="1"/>
    <col min="45" max="45" width="16.5703125" style="55" hidden="1" customWidth="1" outlineLevel="1"/>
    <col min="46" max="46" width="15.7109375" style="71" customWidth="1" collapsed="1"/>
    <col min="47" max="48" width="15.7109375" style="71" hidden="1" customWidth="1" outlineLevel="1"/>
    <col min="49" max="49" width="16.42578125" style="71" hidden="1" customWidth="1" outlineLevel="1"/>
    <col min="50" max="50" width="15.7109375" style="71" hidden="1" customWidth="1" outlineLevel="1"/>
    <col min="51" max="51" width="17.42578125" style="71" customWidth="1" collapsed="1"/>
    <col min="52" max="52" width="30.42578125" style="71" hidden="1" customWidth="1" outlineLevel="1"/>
    <col min="53" max="53" width="17.42578125" style="71" customWidth="1" collapsed="1"/>
    <col min="54" max="54" width="17.42578125" style="71" hidden="1" customWidth="1" outlineLevel="1"/>
    <col min="55" max="55" width="17.42578125" style="71" customWidth="1" collapsed="1"/>
    <col min="56" max="56" width="17.42578125" style="71" hidden="1" customWidth="1" outlineLevel="1"/>
    <col min="57" max="57" width="17.42578125" style="71" customWidth="1" collapsed="1"/>
    <col min="58" max="58" width="29.85546875" style="71" hidden="1" customWidth="1" outlineLevel="1"/>
    <col min="59" max="59" width="17.42578125" style="71" customWidth="1" collapsed="1"/>
    <col min="60" max="61" width="17.42578125" style="71" hidden="1" customWidth="1" outlineLevel="1"/>
    <col min="62" max="62" width="20" style="71" hidden="1" customWidth="1" outlineLevel="1"/>
    <col min="63" max="63" width="15.7109375" style="71" customWidth="1" collapsed="1"/>
    <col min="64" max="64" width="15.7109375" style="71" hidden="1" customWidth="1" outlineLevel="1"/>
    <col min="65" max="66" width="17.42578125" style="71" hidden="1" customWidth="1" outlineLevel="1"/>
    <col min="67" max="67" width="16.7109375" style="71" hidden="1" customWidth="1" outlineLevel="1"/>
    <col min="68" max="68" width="15.7109375" style="71" hidden="1" customWidth="1" outlineLevel="1"/>
    <col min="69" max="69" width="13.5703125" style="70" customWidth="1" collapsed="1"/>
    <col min="70" max="260" width="9.140625" style="70"/>
    <col min="261" max="261" width="37.42578125" style="70" bestFit="1" customWidth="1"/>
    <col min="262" max="264" width="0" style="70" hidden="1" customWidth="1"/>
    <col min="265" max="265" width="7.7109375" style="70" bestFit="1" customWidth="1"/>
    <col min="266" max="268" width="0" style="70" hidden="1" customWidth="1"/>
    <col min="269" max="269" width="6.7109375" style="70" bestFit="1" customWidth="1"/>
    <col min="270" max="272" width="0" style="70" hidden="1" customWidth="1"/>
    <col min="273" max="273" width="6.7109375" style="70" bestFit="1" customWidth="1"/>
    <col min="274" max="274" width="5.140625" style="70" bestFit="1" customWidth="1"/>
    <col min="275" max="277" width="0" style="70" hidden="1" customWidth="1"/>
    <col min="278" max="279" width="7.42578125" style="70" bestFit="1" customWidth="1"/>
    <col min="280" max="280" width="12.140625" style="70" customWidth="1"/>
    <col min="281" max="281" width="12" style="70" customWidth="1"/>
    <col min="282" max="283" width="7.42578125" style="70" bestFit="1" customWidth="1"/>
    <col min="284" max="286" width="0" style="70" hidden="1" customWidth="1"/>
    <col min="287" max="287" width="7.42578125" style="70" bestFit="1" customWidth="1"/>
    <col min="288" max="289" width="0" style="70" hidden="1" customWidth="1"/>
    <col min="290" max="290" width="10.42578125" style="70" customWidth="1"/>
    <col min="291" max="291" width="9.5703125" style="70" customWidth="1"/>
    <col min="292" max="292" width="9.42578125" style="70" customWidth="1"/>
    <col min="293" max="293" width="11.5703125" style="70" bestFit="1" customWidth="1"/>
    <col min="294" max="294" width="9.28515625" style="70" bestFit="1" customWidth="1"/>
    <col min="295" max="516" width="9.140625" style="70"/>
    <col min="517" max="517" width="37.42578125" style="70" bestFit="1" customWidth="1"/>
    <col min="518" max="520" width="0" style="70" hidden="1" customWidth="1"/>
    <col min="521" max="521" width="7.7109375" style="70" bestFit="1" customWidth="1"/>
    <col min="522" max="524" width="0" style="70" hidden="1" customWidth="1"/>
    <col min="525" max="525" width="6.7109375" style="70" bestFit="1" customWidth="1"/>
    <col min="526" max="528" width="0" style="70" hidden="1" customWidth="1"/>
    <col min="529" max="529" width="6.7109375" style="70" bestFit="1" customWidth="1"/>
    <col min="530" max="530" width="5.140625" style="70" bestFit="1" customWidth="1"/>
    <col min="531" max="533" width="0" style="70" hidden="1" customWidth="1"/>
    <col min="534" max="535" width="7.42578125" style="70" bestFit="1" customWidth="1"/>
    <col min="536" max="536" width="12.140625" style="70" customWidth="1"/>
    <col min="537" max="537" width="12" style="70" customWidth="1"/>
    <col min="538" max="539" width="7.42578125" style="70" bestFit="1" customWidth="1"/>
    <col min="540" max="542" width="0" style="70" hidden="1" customWidth="1"/>
    <col min="543" max="543" width="7.42578125" style="70" bestFit="1" customWidth="1"/>
    <col min="544" max="545" width="0" style="70" hidden="1" customWidth="1"/>
    <col min="546" max="546" width="10.42578125" style="70" customWidth="1"/>
    <col min="547" max="547" width="9.5703125" style="70" customWidth="1"/>
    <col min="548" max="548" width="9.42578125" style="70" customWidth="1"/>
    <col min="549" max="549" width="11.5703125" style="70" bestFit="1" customWidth="1"/>
    <col min="550" max="550" width="9.28515625" style="70" bestFit="1" customWidth="1"/>
    <col min="551" max="772" width="9.140625" style="70"/>
    <col min="773" max="773" width="37.42578125" style="70" bestFit="1" customWidth="1"/>
    <col min="774" max="776" width="0" style="70" hidden="1" customWidth="1"/>
    <col min="777" max="777" width="7.7109375" style="70" bestFit="1" customWidth="1"/>
    <col min="778" max="780" width="0" style="70" hidden="1" customWidth="1"/>
    <col min="781" max="781" width="6.7109375" style="70" bestFit="1" customWidth="1"/>
    <col min="782" max="784" width="0" style="70" hidden="1" customWidth="1"/>
    <col min="785" max="785" width="6.7109375" style="70" bestFit="1" customWidth="1"/>
    <col min="786" max="786" width="5.140625" style="70" bestFit="1" customWidth="1"/>
    <col min="787" max="789" width="0" style="70" hidden="1" customWidth="1"/>
    <col min="790" max="791" width="7.42578125" style="70" bestFit="1" customWidth="1"/>
    <col min="792" max="792" width="12.140625" style="70" customWidth="1"/>
    <col min="793" max="793" width="12" style="70" customWidth="1"/>
    <col min="794" max="795" width="7.42578125" style="70" bestFit="1" customWidth="1"/>
    <col min="796" max="798" width="0" style="70" hidden="1" customWidth="1"/>
    <col min="799" max="799" width="7.42578125" style="70" bestFit="1" customWidth="1"/>
    <col min="800" max="801" width="0" style="70" hidden="1" customWidth="1"/>
    <col min="802" max="802" width="10.42578125" style="70" customWidth="1"/>
    <col min="803" max="803" width="9.5703125" style="70" customWidth="1"/>
    <col min="804" max="804" width="9.42578125" style="70" customWidth="1"/>
    <col min="805" max="805" width="11.5703125" style="70" bestFit="1" customWidth="1"/>
    <col min="806" max="806" width="9.28515625" style="70" bestFit="1" customWidth="1"/>
    <col min="807" max="1028" width="9.140625" style="70"/>
    <col min="1029" max="1029" width="37.42578125" style="70" bestFit="1" customWidth="1"/>
    <col min="1030" max="1032" width="0" style="70" hidden="1" customWidth="1"/>
    <col min="1033" max="1033" width="7.7109375" style="70" bestFit="1" customWidth="1"/>
    <col min="1034" max="1036" width="0" style="70" hidden="1" customWidth="1"/>
    <col min="1037" max="1037" width="6.7109375" style="70" bestFit="1" customWidth="1"/>
    <col min="1038" max="1040" width="0" style="70" hidden="1" customWidth="1"/>
    <col min="1041" max="1041" width="6.7109375" style="70" bestFit="1" customWidth="1"/>
    <col min="1042" max="1042" width="5.140625" style="70" bestFit="1" customWidth="1"/>
    <col min="1043" max="1045" width="0" style="70" hidden="1" customWidth="1"/>
    <col min="1046" max="1047" width="7.42578125" style="70" bestFit="1" customWidth="1"/>
    <col min="1048" max="1048" width="12.140625" style="70" customWidth="1"/>
    <col min="1049" max="1049" width="12" style="70" customWidth="1"/>
    <col min="1050" max="1051" width="7.42578125" style="70" bestFit="1" customWidth="1"/>
    <col min="1052" max="1054" width="0" style="70" hidden="1" customWidth="1"/>
    <col min="1055" max="1055" width="7.42578125" style="70" bestFit="1" customWidth="1"/>
    <col min="1056" max="1057" width="0" style="70" hidden="1" customWidth="1"/>
    <col min="1058" max="1058" width="10.42578125" style="70" customWidth="1"/>
    <col min="1059" max="1059" width="9.5703125" style="70" customWidth="1"/>
    <col min="1060" max="1060" width="9.42578125" style="70" customWidth="1"/>
    <col min="1061" max="1061" width="11.5703125" style="70" bestFit="1" customWidth="1"/>
    <col min="1062" max="1062" width="9.28515625" style="70" bestFit="1" customWidth="1"/>
    <col min="1063" max="1284" width="9.140625" style="70"/>
    <col min="1285" max="1285" width="37.42578125" style="70" bestFit="1" customWidth="1"/>
    <col min="1286" max="1288" width="0" style="70" hidden="1" customWidth="1"/>
    <col min="1289" max="1289" width="7.7109375" style="70" bestFit="1" customWidth="1"/>
    <col min="1290" max="1292" width="0" style="70" hidden="1" customWidth="1"/>
    <col min="1293" max="1293" width="6.7109375" style="70" bestFit="1" customWidth="1"/>
    <col min="1294" max="1296" width="0" style="70" hidden="1" customWidth="1"/>
    <col min="1297" max="1297" width="6.7109375" style="70" bestFit="1" customWidth="1"/>
    <col min="1298" max="1298" width="5.140625" style="70" bestFit="1" customWidth="1"/>
    <col min="1299" max="1301" width="0" style="70" hidden="1" customWidth="1"/>
    <col min="1302" max="1303" width="7.42578125" style="70" bestFit="1" customWidth="1"/>
    <col min="1304" max="1304" width="12.140625" style="70" customWidth="1"/>
    <col min="1305" max="1305" width="12" style="70" customWidth="1"/>
    <col min="1306" max="1307" width="7.42578125" style="70" bestFit="1" customWidth="1"/>
    <col min="1308" max="1310" width="0" style="70" hidden="1" customWidth="1"/>
    <col min="1311" max="1311" width="7.42578125" style="70" bestFit="1" customWidth="1"/>
    <col min="1312" max="1313" width="0" style="70" hidden="1" customWidth="1"/>
    <col min="1314" max="1314" width="10.42578125" style="70" customWidth="1"/>
    <col min="1315" max="1315" width="9.5703125" style="70" customWidth="1"/>
    <col min="1316" max="1316" width="9.42578125" style="70" customWidth="1"/>
    <col min="1317" max="1317" width="11.5703125" style="70" bestFit="1" customWidth="1"/>
    <col min="1318" max="1318" width="9.28515625" style="70" bestFit="1" customWidth="1"/>
    <col min="1319" max="1540" width="9.140625" style="70"/>
    <col min="1541" max="1541" width="37.42578125" style="70" bestFit="1" customWidth="1"/>
    <col min="1542" max="1544" width="0" style="70" hidden="1" customWidth="1"/>
    <col min="1545" max="1545" width="7.7109375" style="70" bestFit="1" customWidth="1"/>
    <col min="1546" max="1548" width="0" style="70" hidden="1" customWidth="1"/>
    <col min="1549" max="1549" width="6.7109375" style="70" bestFit="1" customWidth="1"/>
    <col min="1550" max="1552" width="0" style="70" hidden="1" customWidth="1"/>
    <col min="1553" max="1553" width="6.7109375" style="70" bestFit="1" customWidth="1"/>
    <col min="1554" max="1554" width="5.140625" style="70" bestFit="1" customWidth="1"/>
    <col min="1555" max="1557" width="0" style="70" hidden="1" customWidth="1"/>
    <col min="1558" max="1559" width="7.42578125" style="70" bestFit="1" customWidth="1"/>
    <col min="1560" max="1560" width="12.140625" style="70" customWidth="1"/>
    <col min="1561" max="1561" width="12" style="70" customWidth="1"/>
    <col min="1562" max="1563" width="7.42578125" style="70" bestFit="1" customWidth="1"/>
    <col min="1564" max="1566" width="0" style="70" hidden="1" customWidth="1"/>
    <col min="1567" max="1567" width="7.42578125" style="70" bestFit="1" customWidth="1"/>
    <col min="1568" max="1569" width="0" style="70" hidden="1" customWidth="1"/>
    <col min="1570" max="1570" width="10.42578125" style="70" customWidth="1"/>
    <col min="1571" max="1571" width="9.5703125" style="70" customWidth="1"/>
    <col min="1572" max="1572" width="9.42578125" style="70" customWidth="1"/>
    <col min="1573" max="1573" width="11.5703125" style="70" bestFit="1" customWidth="1"/>
    <col min="1574" max="1574" width="9.28515625" style="70" bestFit="1" customWidth="1"/>
    <col min="1575" max="1796" width="9.140625" style="70"/>
    <col min="1797" max="1797" width="37.42578125" style="70" bestFit="1" customWidth="1"/>
    <col min="1798" max="1800" width="0" style="70" hidden="1" customWidth="1"/>
    <col min="1801" max="1801" width="7.7109375" style="70" bestFit="1" customWidth="1"/>
    <col min="1802" max="1804" width="0" style="70" hidden="1" customWidth="1"/>
    <col min="1805" max="1805" width="6.7109375" style="70" bestFit="1" customWidth="1"/>
    <col min="1806" max="1808" width="0" style="70" hidden="1" customWidth="1"/>
    <col min="1809" max="1809" width="6.7109375" style="70" bestFit="1" customWidth="1"/>
    <col min="1810" max="1810" width="5.140625" style="70" bestFit="1" customWidth="1"/>
    <col min="1811" max="1813" width="0" style="70" hidden="1" customWidth="1"/>
    <col min="1814" max="1815" width="7.42578125" style="70" bestFit="1" customWidth="1"/>
    <col min="1816" max="1816" width="12.140625" style="70" customWidth="1"/>
    <col min="1817" max="1817" width="12" style="70" customWidth="1"/>
    <col min="1818" max="1819" width="7.42578125" style="70" bestFit="1" customWidth="1"/>
    <col min="1820" max="1822" width="0" style="70" hidden="1" customWidth="1"/>
    <col min="1823" max="1823" width="7.42578125" style="70" bestFit="1" customWidth="1"/>
    <col min="1824" max="1825" width="0" style="70" hidden="1" customWidth="1"/>
    <col min="1826" max="1826" width="10.42578125" style="70" customWidth="1"/>
    <col min="1827" max="1827" width="9.5703125" style="70" customWidth="1"/>
    <col min="1828" max="1828" width="9.42578125" style="70" customWidth="1"/>
    <col min="1829" max="1829" width="11.5703125" style="70" bestFit="1" customWidth="1"/>
    <col min="1830" max="1830" width="9.28515625" style="70" bestFit="1" customWidth="1"/>
    <col min="1831" max="2052" width="9.140625" style="70"/>
    <col min="2053" max="2053" width="37.42578125" style="70" bestFit="1" customWidth="1"/>
    <col min="2054" max="2056" width="0" style="70" hidden="1" customWidth="1"/>
    <col min="2057" max="2057" width="7.7109375" style="70" bestFit="1" customWidth="1"/>
    <col min="2058" max="2060" width="0" style="70" hidden="1" customWidth="1"/>
    <col min="2061" max="2061" width="6.7109375" style="70" bestFit="1" customWidth="1"/>
    <col min="2062" max="2064" width="0" style="70" hidden="1" customWidth="1"/>
    <col min="2065" max="2065" width="6.7109375" style="70" bestFit="1" customWidth="1"/>
    <col min="2066" max="2066" width="5.140625" style="70" bestFit="1" customWidth="1"/>
    <col min="2067" max="2069" width="0" style="70" hidden="1" customWidth="1"/>
    <col min="2070" max="2071" width="7.42578125" style="70" bestFit="1" customWidth="1"/>
    <col min="2072" max="2072" width="12.140625" style="70" customWidth="1"/>
    <col min="2073" max="2073" width="12" style="70" customWidth="1"/>
    <col min="2074" max="2075" width="7.42578125" style="70" bestFit="1" customWidth="1"/>
    <col min="2076" max="2078" width="0" style="70" hidden="1" customWidth="1"/>
    <col min="2079" max="2079" width="7.42578125" style="70" bestFit="1" customWidth="1"/>
    <col min="2080" max="2081" width="0" style="70" hidden="1" customWidth="1"/>
    <col min="2082" max="2082" width="10.42578125" style="70" customWidth="1"/>
    <col min="2083" max="2083" width="9.5703125" style="70" customWidth="1"/>
    <col min="2084" max="2084" width="9.42578125" style="70" customWidth="1"/>
    <col min="2085" max="2085" width="11.5703125" style="70" bestFit="1" customWidth="1"/>
    <col min="2086" max="2086" width="9.28515625" style="70" bestFit="1" customWidth="1"/>
    <col min="2087" max="2308" width="9.140625" style="70"/>
    <col min="2309" max="2309" width="37.42578125" style="70" bestFit="1" customWidth="1"/>
    <col min="2310" max="2312" width="0" style="70" hidden="1" customWidth="1"/>
    <col min="2313" max="2313" width="7.7109375" style="70" bestFit="1" customWidth="1"/>
    <col min="2314" max="2316" width="0" style="70" hidden="1" customWidth="1"/>
    <col min="2317" max="2317" width="6.7109375" style="70" bestFit="1" customWidth="1"/>
    <col min="2318" max="2320" width="0" style="70" hidden="1" customWidth="1"/>
    <col min="2321" max="2321" width="6.7109375" style="70" bestFit="1" customWidth="1"/>
    <col min="2322" max="2322" width="5.140625" style="70" bestFit="1" customWidth="1"/>
    <col min="2323" max="2325" width="0" style="70" hidden="1" customWidth="1"/>
    <col min="2326" max="2327" width="7.42578125" style="70" bestFit="1" customWidth="1"/>
    <col min="2328" max="2328" width="12.140625" style="70" customWidth="1"/>
    <col min="2329" max="2329" width="12" style="70" customWidth="1"/>
    <col min="2330" max="2331" width="7.42578125" style="70" bestFit="1" customWidth="1"/>
    <col min="2332" max="2334" width="0" style="70" hidden="1" customWidth="1"/>
    <col min="2335" max="2335" width="7.42578125" style="70" bestFit="1" customWidth="1"/>
    <col min="2336" max="2337" width="0" style="70" hidden="1" customWidth="1"/>
    <col min="2338" max="2338" width="10.42578125" style="70" customWidth="1"/>
    <col min="2339" max="2339" width="9.5703125" style="70" customWidth="1"/>
    <col min="2340" max="2340" width="9.42578125" style="70" customWidth="1"/>
    <col min="2341" max="2341" width="11.5703125" style="70" bestFit="1" customWidth="1"/>
    <col min="2342" max="2342" width="9.28515625" style="70" bestFit="1" customWidth="1"/>
    <col min="2343" max="2564" width="9.140625" style="70"/>
    <col min="2565" max="2565" width="37.42578125" style="70" bestFit="1" customWidth="1"/>
    <col min="2566" max="2568" width="0" style="70" hidden="1" customWidth="1"/>
    <col min="2569" max="2569" width="7.7109375" style="70" bestFit="1" customWidth="1"/>
    <col min="2570" max="2572" width="0" style="70" hidden="1" customWidth="1"/>
    <col min="2573" max="2573" width="6.7109375" style="70" bestFit="1" customWidth="1"/>
    <col min="2574" max="2576" width="0" style="70" hidden="1" customWidth="1"/>
    <col min="2577" max="2577" width="6.7109375" style="70" bestFit="1" customWidth="1"/>
    <col min="2578" max="2578" width="5.140625" style="70" bestFit="1" customWidth="1"/>
    <col min="2579" max="2581" width="0" style="70" hidden="1" customWidth="1"/>
    <col min="2582" max="2583" width="7.42578125" style="70" bestFit="1" customWidth="1"/>
    <col min="2584" max="2584" width="12.140625" style="70" customWidth="1"/>
    <col min="2585" max="2585" width="12" style="70" customWidth="1"/>
    <col min="2586" max="2587" width="7.42578125" style="70" bestFit="1" customWidth="1"/>
    <col min="2588" max="2590" width="0" style="70" hidden="1" customWidth="1"/>
    <col min="2591" max="2591" width="7.42578125" style="70" bestFit="1" customWidth="1"/>
    <col min="2592" max="2593" width="0" style="70" hidden="1" customWidth="1"/>
    <col min="2594" max="2594" width="10.42578125" style="70" customWidth="1"/>
    <col min="2595" max="2595" width="9.5703125" style="70" customWidth="1"/>
    <col min="2596" max="2596" width="9.42578125" style="70" customWidth="1"/>
    <col min="2597" max="2597" width="11.5703125" style="70" bestFit="1" customWidth="1"/>
    <col min="2598" max="2598" width="9.28515625" style="70" bestFit="1" customWidth="1"/>
    <col min="2599" max="2820" width="9.140625" style="70"/>
    <col min="2821" max="2821" width="37.42578125" style="70" bestFit="1" customWidth="1"/>
    <col min="2822" max="2824" width="0" style="70" hidden="1" customWidth="1"/>
    <col min="2825" max="2825" width="7.7109375" style="70" bestFit="1" customWidth="1"/>
    <col min="2826" max="2828" width="0" style="70" hidden="1" customWidth="1"/>
    <col min="2829" max="2829" width="6.7109375" style="70" bestFit="1" customWidth="1"/>
    <col min="2830" max="2832" width="0" style="70" hidden="1" customWidth="1"/>
    <col min="2833" max="2833" width="6.7109375" style="70" bestFit="1" customWidth="1"/>
    <col min="2834" max="2834" width="5.140625" style="70" bestFit="1" customWidth="1"/>
    <col min="2835" max="2837" width="0" style="70" hidden="1" customWidth="1"/>
    <col min="2838" max="2839" width="7.42578125" style="70" bestFit="1" customWidth="1"/>
    <col min="2840" max="2840" width="12.140625" style="70" customWidth="1"/>
    <col min="2841" max="2841" width="12" style="70" customWidth="1"/>
    <col min="2842" max="2843" width="7.42578125" style="70" bestFit="1" customWidth="1"/>
    <col min="2844" max="2846" width="0" style="70" hidden="1" customWidth="1"/>
    <col min="2847" max="2847" width="7.42578125" style="70" bestFit="1" customWidth="1"/>
    <col min="2848" max="2849" width="0" style="70" hidden="1" customWidth="1"/>
    <col min="2850" max="2850" width="10.42578125" style="70" customWidth="1"/>
    <col min="2851" max="2851" width="9.5703125" style="70" customWidth="1"/>
    <col min="2852" max="2852" width="9.42578125" style="70" customWidth="1"/>
    <col min="2853" max="2853" width="11.5703125" style="70" bestFit="1" customWidth="1"/>
    <col min="2854" max="2854" width="9.28515625" style="70" bestFit="1" customWidth="1"/>
    <col min="2855" max="3076" width="9.140625" style="70"/>
    <col min="3077" max="3077" width="37.42578125" style="70" bestFit="1" customWidth="1"/>
    <col min="3078" max="3080" width="0" style="70" hidden="1" customWidth="1"/>
    <col min="3081" max="3081" width="7.7109375" style="70" bestFit="1" customWidth="1"/>
    <col min="3082" max="3084" width="0" style="70" hidden="1" customWidth="1"/>
    <col min="3085" max="3085" width="6.7109375" style="70" bestFit="1" customWidth="1"/>
    <col min="3086" max="3088" width="0" style="70" hidden="1" customWidth="1"/>
    <col min="3089" max="3089" width="6.7109375" style="70" bestFit="1" customWidth="1"/>
    <col min="3090" max="3090" width="5.140625" style="70" bestFit="1" customWidth="1"/>
    <col min="3091" max="3093" width="0" style="70" hidden="1" customWidth="1"/>
    <col min="3094" max="3095" width="7.42578125" style="70" bestFit="1" customWidth="1"/>
    <col min="3096" max="3096" width="12.140625" style="70" customWidth="1"/>
    <col min="3097" max="3097" width="12" style="70" customWidth="1"/>
    <col min="3098" max="3099" width="7.42578125" style="70" bestFit="1" customWidth="1"/>
    <col min="3100" max="3102" width="0" style="70" hidden="1" customWidth="1"/>
    <col min="3103" max="3103" width="7.42578125" style="70" bestFit="1" customWidth="1"/>
    <col min="3104" max="3105" width="0" style="70" hidden="1" customWidth="1"/>
    <col min="3106" max="3106" width="10.42578125" style="70" customWidth="1"/>
    <col min="3107" max="3107" width="9.5703125" style="70" customWidth="1"/>
    <col min="3108" max="3108" width="9.42578125" style="70" customWidth="1"/>
    <col min="3109" max="3109" width="11.5703125" style="70" bestFit="1" customWidth="1"/>
    <col min="3110" max="3110" width="9.28515625" style="70" bestFit="1" customWidth="1"/>
    <col min="3111" max="3332" width="9.140625" style="70"/>
    <col min="3333" max="3333" width="37.42578125" style="70" bestFit="1" customWidth="1"/>
    <col min="3334" max="3336" width="0" style="70" hidden="1" customWidth="1"/>
    <col min="3337" max="3337" width="7.7109375" style="70" bestFit="1" customWidth="1"/>
    <col min="3338" max="3340" width="0" style="70" hidden="1" customWidth="1"/>
    <col min="3341" max="3341" width="6.7109375" style="70" bestFit="1" customWidth="1"/>
    <col min="3342" max="3344" width="0" style="70" hidden="1" customWidth="1"/>
    <col min="3345" max="3345" width="6.7109375" style="70" bestFit="1" customWidth="1"/>
    <col min="3346" max="3346" width="5.140625" style="70" bestFit="1" customWidth="1"/>
    <col min="3347" max="3349" width="0" style="70" hidden="1" customWidth="1"/>
    <col min="3350" max="3351" width="7.42578125" style="70" bestFit="1" customWidth="1"/>
    <col min="3352" max="3352" width="12.140625" style="70" customWidth="1"/>
    <col min="3353" max="3353" width="12" style="70" customWidth="1"/>
    <col min="3354" max="3355" width="7.42578125" style="70" bestFit="1" customWidth="1"/>
    <col min="3356" max="3358" width="0" style="70" hidden="1" customWidth="1"/>
    <col min="3359" max="3359" width="7.42578125" style="70" bestFit="1" customWidth="1"/>
    <col min="3360" max="3361" width="0" style="70" hidden="1" customWidth="1"/>
    <col min="3362" max="3362" width="10.42578125" style="70" customWidth="1"/>
    <col min="3363" max="3363" width="9.5703125" style="70" customWidth="1"/>
    <col min="3364" max="3364" width="9.42578125" style="70" customWidth="1"/>
    <col min="3365" max="3365" width="11.5703125" style="70" bestFit="1" customWidth="1"/>
    <col min="3366" max="3366" width="9.28515625" style="70" bestFit="1" customWidth="1"/>
    <col min="3367" max="3588" width="9.140625" style="70"/>
    <col min="3589" max="3589" width="37.42578125" style="70" bestFit="1" customWidth="1"/>
    <col min="3590" max="3592" width="0" style="70" hidden="1" customWidth="1"/>
    <col min="3593" max="3593" width="7.7109375" style="70" bestFit="1" customWidth="1"/>
    <col min="3594" max="3596" width="0" style="70" hidden="1" customWidth="1"/>
    <col min="3597" max="3597" width="6.7109375" style="70" bestFit="1" customWidth="1"/>
    <col min="3598" max="3600" width="0" style="70" hidden="1" customWidth="1"/>
    <col min="3601" max="3601" width="6.7109375" style="70" bestFit="1" customWidth="1"/>
    <col min="3602" max="3602" width="5.140625" style="70" bestFit="1" customWidth="1"/>
    <col min="3603" max="3605" width="0" style="70" hidden="1" customWidth="1"/>
    <col min="3606" max="3607" width="7.42578125" style="70" bestFit="1" customWidth="1"/>
    <col min="3608" max="3608" width="12.140625" style="70" customWidth="1"/>
    <col min="3609" max="3609" width="12" style="70" customWidth="1"/>
    <col min="3610" max="3611" width="7.42578125" style="70" bestFit="1" customWidth="1"/>
    <col min="3612" max="3614" width="0" style="70" hidden="1" customWidth="1"/>
    <col min="3615" max="3615" width="7.42578125" style="70" bestFit="1" customWidth="1"/>
    <col min="3616" max="3617" width="0" style="70" hidden="1" customWidth="1"/>
    <col min="3618" max="3618" width="10.42578125" style="70" customWidth="1"/>
    <col min="3619" max="3619" width="9.5703125" style="70" customWidth="1"/>
    <col min="3620" max="3620" width="9.42578125" style="70" customWidth="1"/>
    <col min="3621" max="3621" width="11.5703125" style="70" bestFit="1" customWidth="1"/>
    <col min="3622" max="3622" width="9.28515625" style="70" bestFit="1" customWidth="1"/>
    <col min="3623" max="3844" width="9.140625" style="70"/>
    <col min="3845" max="3845" width="37.42578125" style="70" bestFit="1" customWidth="1"/>
    <col min="3846" max="3848" width="0" style="70" hidden="1" customWidth="1"/>
    <col min="3849" max="3849" width="7.7109375" style="70" bestFit="1" customWidth="1"/>
    <col min="3850" max="3852" width="0" style="70" hidden="1" customWidth="1"/>
    <col min="3853" max="3853" width="6.7109375" style="70" bestFit="1" customWidth="1"/>
    <col min="3854" max="3856" width="0" style="70" hidden="1" customWidth="1"/>
    <col min="3857" max="3857" width="6.7109375" style="70" bestFit="1" customWidth="1"/>
    <col min="3858" max="3858" width="5.140625" style="70" bestFit="1" customWidth="1"/>
    <col min="3859" max="3861" width="0" style="70" hidden="1" customWidth="1"/>
    <col min="3862" max="3863" width="7.42578125" style="70" bestFit="1" customWidth="1"/>
    <col min="3864" max="3864" width="12.140625" style="70" customWidth="1"/>
    <col min="3865" max="3865" width="12" style="70" customWidth="1"/>
    <col min="3866" max="3867" width="7.42578125" style="70" bestFit="1" customWidth="1"/>
    <col min="3868" max="3870" width="0" style="70" hidden="1" customWidth="1"/>
    <col min="3871" max="3871" width="7.42578125" style="70" bestFit="1" customWidth="1"/>
    <col min="3872" max="3873" width="0" style="70" hidden="1" customWidth="1"/>
    <col min="3874" max="3874" width="10.42578125" style="70" customWidth="1"/>
    <col min="3875" max="3875" width="9.5703125" style="70" customWidth="1"/>
    <col min="3876" max="3876" width="9.42578125" style="70" customWidth="1"/>
    <col min="3877" max="3877" width="11.5703125" style="70" bestFit="1" customWidth="1"/>
    <col min="3878" max="3878" width="9.28515625" style="70" bestFit="1" customWidth="1"/>
    <col min="3879" max="4100" width="9.140625" style="70"/>
    <col min="4101" max="4101" width="37.42578125" style="70" bestFit="1" customWidth="1"/>
    <col min="4102" max="4104" width="0" style="70" hidden="1" customWidth="1"/>
    <col min="4105" max="4105" width="7.7109375" style="70" bestFit="1" customWidth="1"/>
    <col min="4106" max="4108" width="0" style="70" hidden="1" customWidth="1"/>
    <col min="4109" max="4109" width="6.7109375" style="70" bestFit="1" customWidth="1"/>
    <col min="4110" max="4112" width="0" style="70" hidden="1" customWidth="1"/>
    <col min="4113" max="4113" width="6.7109375" style="70" bestFit="1" customWidth="1"/>
    <col min="4114" max="4114" width="5.140625" style="70" bestFit="1" customWidth="1"/>
    <col min="4115" max="4117" width="0" style="70" hidden="1" customWidth="1"/>
    <col min="4118" max="4119" width="7.42578125" style="70" bestFit="1" customWidth="1"/>
    <col min="4120" max="4120" width="12.140625" style="70" customWidth="1"/>
    <col min="4121" max="4121" width="12" style="70" customWidth="1"/>
    <col min="4122" max="4123" width="7.42578125" style="70" bestFit="1" customWidth="1"/>
    <col min="4124" max="4126" width="0" style="70" hidden="1" customWidth="1"/>
    <col min="4127" max="4127" width="7.42578125" style="70" bestFit="1" customWidth="1"/>
    <col min="4128" max="4129" width="0" style="70" hidden="1" customWidth="1"/>
    <col min="4130" max="4130" width="10.42578125" style="70" customWidth="1"/>
    <col min="4131" max="4131" width="9.5703125" style="70" customWidth="1"/>
    <col min="4132" max="4132" width="9.42578125" style="70" customWidth="1"/>
    <col min="4133" max="4133" width="11.5703125" style="70" bestFit="1" customWidth="1"/>
    <col min="4134" max="4134" width="9.28515625" style="70" bestFit="1" customWidth="1"/>
    <col min="4135" max="4356" width="9.140625" style="70"/>
    <col min="4357" max="4357" width="37.42578125" style="70" bestFit="1" customWidth="1"/>
    <col min="4358" max="4360" width="0" style="70" hidden="1" customWidth="1"/>
    <col min="4361" max="4361" width="7.7109375" style="70" bestFit="1" customWidth="1"/>
    <col min="4362" max="4364" width="0" style="70" hidden="1" customWidth="1"/>
    <col min="4365" max="4365" width="6.7109375" style="70" bestFit="1" customWidth="1"/>
    <col min="4366" max="4368" width="0" style="70" hidden="1" customWidth="1"/>
    <col min="4369" max="4369" width="6.7109375" style="70" bestFit="1" customWidth="1"/>
    <col min="4370" max="4370" width="5.140625" style="70" bestFit="1" customWidth="1"/>
    <col min="4371" max="4373" width="0" style="70" hidden="1" customWidth="1"/>
    <col min="4374" max="4375" width="7.42578125" style="70" bestFit="1" customWidth="1"/>
    <col min="4376" max="4376" width="12.140625" style="70" customWidth="1"/>
    <col min="4377" max="4377" width="12" style="70" customWidth="1"/>
    <col min="4378" max="4379" width="7.42578125" style="70" bestFit="1" customWidth="1"/>
    <col min="4380" max="4382" width="0" style="70" hidden="1" customWidth="1"/>
    <col min="4383" max="4383" width="7.42578125" style="70" bestFit="1" customWidth="1"/>
    <col min="4384" max="4385" width="0" style="70" hidden="1" customWidth="1"/>
    <col min="4386" max="4386" width="10.42578125" style="70" customWidth="1"/>
    <col min="4387" max="4387" width="9.5703125" style="70" customWidth="1"/>
    <col min="4388" max="4388" width="9.42578125" style="70" customWidth="1"/>
    <col min="4389" max="4389" width="11.5703125" style="70" bestFit="1" customWidth="1"/>
    <col min="4390" max="4390" width="9.28515625" style="70" bestFit="1" customWidth="1"/>
    <col min="4391" max="4612" width="9.140625" style="70"/>
    <col min="4613" max="4613" width="37.42578125" style="70" bestFit="1" customWidth="1"/>
    <col min="4614" max="4616" width="0" style="70" hidden="1" customWidth="1"/>
    <col min="4617" max="4617" width="7.7109375" style="70" bestFit="1" customWidth="1"/>
    <col min="4618" max="4620" width="0" style="70" hidden="1" customWidth="1"/>
    <col min="4621" max="4621" width="6.7109375" style="70" bestFit="1" customWidth="1"/>
    <col min="4622" max="4624" width="0" style="70" hidden="1" customWidth="1"/>
    <col min="4625" max="4625" width="6.7109375" style="70" bestFit="1" customWidth="1"/>
    <col min="4626" max="4626" width="5.140625" style="70" bestFit="1" customWidth="1"/>
    <col min="4627" max="4629" width="0" style="70" hidden="1" customWidth="1"/>
    <col min="4630" max="4631" width="7.42578125" style="70" bestFit="1" customWidth="1"/>
    <col min="4632" max="4632" width="12.140625" style="70" customWidth="1"/>
    <col min="4633" max="4633" width="12" style="70" customWidth="1"/>
    <col min="4634" max="4635" width="7.42578125" style="70" bestFit="1" customWidth="1"/>
    <col min="4636" max="4638" width="0" style="70" hidden="1" customWidth="1"/>
    <col min="4639" max="4639" width="7.42578125" style="70" bestFit="1" customWidth="1"/>
    <col min="4640" max="4641" width="0" style="70" hidden="1" customWidth="1"/>
    <col min="4642" max="4642" width="10.42578125" style="70" customWidth="1"/>
    <col min="4643" max="4643" width="9.5703125" style="70" customWidth="1"/>
    <col min="4644" max="4644" width="9.42578125" style="70" customWidth="1"/>
    <col min="4645" max="4645" width="11.5703125" style="70" bestFit="1" customWidth="1"/>
    <col min="4646" max="4646" width="9.28515625" style="70" bestFit="1" customWidth="1"/>
    <col min="4647" max="4868" width="9.140625" style="70"/>
    <col min="4869" max="4869" width="37.42578125" style="70" bestFit="1" customWidth="1"/>
    <col min="4870" max="4872" width="0" style="70" hidden="1" customWidth="1"/>
    <col min="4873" max="4873" width="7.7109375" style="70" bestFit="1" customWidth="1"/>
    <col min="4874" max="4876" width="0" style="70" hidden="1" customWidth="1"/>
    <col min="4877" max="4877" width="6.7109375" style="70" bestFit="1" customWidth="1"/>
    <col min="4878" max="4880" width="0" style="70" hidden="1" customWidth="1"/>
    <col min="4881" max="4881" width="6.7109375" style="70" bestFit="1" customWidth="1"/>
    <col min="4882" max="4882" width="5.140625" style="70" bestFit="1" customWidth="1"/>
    <col min="4883" max="4885" width="0" style="70" hidden="1" customWidth="1"/>
    <col min="4886" max="4887" width="7.42578125" style="70" bestFit="1" customWidth="1"/>
    <col min="4888" max="4888" width="12.140625" style="70" customWidth="1"/>
    <col min="4889" max="4889" width="12" style="70" customWidth="1"/>
    <col min="4890" max="4891" width="7.42578125" style="70" bestFit="1" customWidth="1"/>
    <col min="4892" max="4894" width="0" style="70" hidden="1" customWidth="1"/>
    <col min="4895" max="4895" width="7.42578125" style="70" bestFit="1" customWidth="1"/>
    <col min="4896" max="4897" width="0" style="70" hidden="1" customWidth="1"/>
    <col min="4898" max="4898" width="10.42578125" style="70" customWidth="1"/>
    <col min="4899" max="4899" width="9.5703125" style="70" customWidth="1"/>
    <col min="4900" max="4900" width="9.42578125" style="70" customWidth="1"/>
    <col min="4901" max="4901" width="11.5703125" style="70" bestFit="1" customWidth="1"/>
    <col min="4902" max="4902" width="9.28515625" style="70" bestFit="1" customWidth="1"/>
    <col min="4903" max="5124" width="9.140625" style="70"/>
    <col min="5125" max="5125" width="37.42578125" style="70" bestFit="1" customWidth="1"/>
    <col min="5126" max="5128" width="0" style="70" hidden="1" customWidth="1"/>
    <col min="5129" max="5129" width="7.7109375" style="70" bestFit="1" customWidth="1"/>
    <col min="5130" max="5132" width="0" style="70" hidden="1" customWidth="1"/>
    <col min="5133" max="5133" width="6.7109375" style="70" bestFit="1" customWidth="1"/>
    <col min="5134" max="5136" width="0" style="70" hidden="1" customWidth="1"/>
    <col min="5137" max="5137" width="6.7109375" style="70" bestFit="1" customWidth="1"/>
    <col min="5138" max="5138" width="5.140625" style="70" bestFit="1" customWidth="1"/>
    <col min="5139" max="5141" width="0" style="70" hidden="1" customWidth="1"/>
    <col min="5142" max="5143" width="7.42578125" style="70" bestFit="1" customWidth="1"/>
    <col min="5144" max="5144" width="12.140625" style="70" customWidth="1"/>
    <col min="5145" max="5145" width="12" style="70" customWidth="1"/>
    <col min="5146" max="5147" width="7.42578125" style="70" bestFit="1" customWidth="1"/>
    <col min="5148" max="5150" width="0" style="70" hidden="1" customWidth="1"/>
    <col min="5151" max="5151" width="7.42578125" style="70" bestFit="1" customWidth="1"/>
    <col min="5152" max="5153" width="0" style="70" hidden="1" customWidth="1"/>
    <col min="5154" max="5154" width="10.42578125" style="70" customWidth="1"/>
    <col min="5155" max="5155" width="9.5703125" style="70" customWidth="1"/>
    <col min="5156" max="5156" width="9.42578125" style="70" customWidth="1"/>
    <col min="5157" max="5157" width="11.5703125" style="70" bestFit="1" customWidth="1"/>
    <col min="5158" max="5158" width="9.28515625" style="70" bestFit="1" customWidth="1"/>
    <col min="5159" max="5380" width="9.140625" style="70"/>
    <col min="5381" max="5381" width="37.42578125" style="70" bestFit="1" customWidth="1"/>
    <col min="5382" max="5384" width="0" style="70" hidden="1" customWidth="1"/>
    <col min="5385" max="5385" width="7.7109375" style="70" bestFit="1" customWidth="1"/>
    <col min="5386" max="5388" width="0" style="70" hidden="1" customWidth="1"/>
    <col min="5389" max="5389" width="6.7109375" style="70" bestFit="1" customWidth="1"/>
    <col min="5390" max="5392" width="0" style="70" hidden="1" customWidth="1"/>
    <col min="5393" max="5393" width="6.7109375" style="70" bestFit="1" customWidth="1"/>
    <col min="5394" max="5394" width="5.140625" style="70" bestFit="1" customWidth="1"/>
    <col min="5395" max="5397" width="0" style="70" hidden="1" customWidth="1"/>
    <col min="5398" max="5399" width="7.42578125" style="70" bestFit="1" customWidth="1"/>
    <col min="5400" max="5400" width="12.140625" style="70" customWidth="1"/>
    <col min="5401" max="5401" width="12" style="70" customWidth="1"/>
    <col min="5402" max="5403" width="7.42578125" style="70" bestFit="1" customWidth="1"/>
    <col min="5404" max="5406" width="0" style="70" hidden="1" customWidth="1"/>
    <col min="5407" max="5407" width="7.42578125" style="70" bestFit="1" customWidth="1"/>
    <col min="5408" max="5409" width="0" style="70" hidden="1" customWidth="1"/>
    <col min="5410" max="5410" width="10.42578125" style="70" customWidth="1"/>
    <col min="5411" max="5411" width="9.5703125" style="70" customWidth="1"/>
    <col min="5412" max="5412" width="9.42578125" style="70" customWidth="1"/>
    <col min="5413" max="5413" width="11.5703125" style="70" bestFit="1" customWidth="1"/>
    <col min="5414" max="5414" width="9.28515625" style="70" bestFit="1" customWidth="1"/>
    <col min="5415" max="5636" width="9.140625" style="70"/>
    <col min="5637" max="5637" width="37.42578125" style="70" bestFit="1" customWidth="1"/>
    <col min="5638" max="5640" width="0" style="70" hidden="1" customWidth="1"/>
    <col min="5641" max="5641" width="7.7109375" style="70" bestFit="1" customWidth="1"/>
    <col min="5642" max="5644" width="0" style="70" hidden="1" customWidth="1"/>
    <col min="5645" max="5645" width="6.7109375" style="70" bestFit="1" customWidth="1"/>
    <col min="5646" max="5648" width="0" style="70" hidden="1" customWidth="1"/>
    <col min="5649" max="5649" width="6.7109375" style="70" bestFit="1" customWidth="1"/>
    <col min="5650" max="5650" width="5.140625" style="70" bestFit="1" customWidth="1"/>
    <col min="5651" max="5653" width="0" style="70" hidden="1" customWidth="1"/>
    <col min="5654" max="5655" width="7.42578125" style="70" bestFit="1" customWidth="1"/>
    <col min="5656" max="5656" width="12.140625" style="70" customWidth="1"/>
    <col min="5657" max="5657" width="12" style="70" customWidth="1"/>
    <col min="5658" max="5659" width="7.42578125" style="70" bestFit="1" customWidth="1"/>
    <col min="5660" max="5662" width="0" style="70" hidden="1" customWidth="1"/>
    <col min="5663" max="5663" width="7.42578125" style="70" bestFit="1" customWidth="1"/>
    <col min="5664" max="5665" width="0" style="70" hidden="1" customWidth="1"/>
    <col min="5666" max="5666" width="10.42578125" style="70" customWidth="1"/>
    <col min="5667" max="5667" width="9.5703125" style="70" customWidth="1"/>
    <col min="5668" max="5668" width="9.42578125" style="70" customWidth="1"/>
    <col min="5669" max="5669" width="11.5703125" style="70" bestFit="1" customWidth="1"/>
    <col min="5670" max="5670" width="9.28515625" style="70" bestFit="1" customWidth="1"/>
    <col min="5671" max="5892" width="9.140625" style="70"/>
    <col min="5893" max="5893" width="37.42578125" style="70" bestFit="1" customWidth="1"/>
    <col min="5894" max="5896" width="0" style="70" hidden="1" customWidth="1"/>
    <col min="5897" max="5897" width="7.7109375" style="70" bestFit="1" customWidth="1"/>
    <col min="5898" max="5900" width="0" style="70" hidden="1" customWidth="1"/>
    <col min="5901" max="5901" width="6.7109375" style="70" bestFit="1" customWidth="1"/>
    <col min="5902" max="5904" width="0" style="70" hidden="1" customWidth="1"/>
    <col min="5905" max="5905" width="6.7109375" style="70" bestFit="1" customWidth="1"/>
    <col min="5906" max="5906" width="5.140625" style="70" bestFit="1" customWidth="1"/>
    <col min="5907" max="5909" width="0" style="70" hidden="1" customWidth="1"/>
    <col min="5910" max="5911" width="7.42578125" style="70" bestFit="1" customWidth="1"/>
    <col min="5912" max="5912" width="12.140625" style="70" customWidth="1"/>
    <col min="5913" max="5913" width="12" style="70" customWidth="1"/>
    <col min="5914" max="5915" width="7.42578125" style="70" bestFit="1" customWidth="1"/>
    <col min="5916" max="5918" width="0" style="70" hidden="1" customWidth="1"/>
    <col min="5919" max="5919" width="7.42578125" style="70" bestFit="1" customWidth="1"/>
    <col min="5920" max="5921" width="0" style="70" hidden="1" customWidth="1"/>
    <col min="5922" max="5922" width="10.42578125" style="70" customWidth="1"/>
    <col min="5923" max="5923" width="9.5703125" style="70" customWidth="1"/>
    <col min="5924" max="5924" width="9.42578125" style="70" customWidth="1"/>
    <col min="5925" max="5925" width="11.5703125" style="70" bestFit="1" customWidth="1"/>
    <col min="5926" max="5926" width="9.28515625" style="70" bestFit="1" customWidth="1"/>
    <col min="5927" max="6148" width="9.140625" style="70"/>
    <col min="6149" max="6149" width="37.42578125" style="70" bestFit="1" customWidth="1"/>
    <col min="6150" max="6152" width="0" style="70" hidden="1" customWidth="1"/>
    <col min="6153" max="6153" width="7.7109375" style="70" bestFit="1" customWidth="1"/>
    <col min="6154" max="6156" width="0" style="70" hidden="1" customWidth="1"/>
    <col min="6157" max="6157" width="6.7109375" style="70" bestFit="1" customWidth="1"/>
    <col min="6158" max="6160" width="0" style="70" hidden="1" customWidth="1"/>
    <col min="6161" max="6161" width="6.7109375" style="70" bestFit="1" customWidth="1"/>
    <col min="6162" max="6162" width="5.140625" style="70" bestFit="1" customWidth="1"/>
    <col min="6163" max="6165" width="0" style="70" hidden="1" customWidth="1"/>
    <col min="6166" max="6167" width="7.42578125" style="70" bestFit="1" customWidth="1"/>
    <col min="6168" max="6168" width="12.140625" style="70" customWidth="1"/>
    <col min="6169" max="6169" width="12" style="70" customWidth="1"/>
    <col min="6170" max="6171" width="7.42578125" style="70" bestFit="1" customWidth="1"/>
    <col min="6172" max="6174" width="0" style="70" hidden="1" customWidth="1"/>
    <col min="6175" max="6175" width="7.42578125" style="70" bestFit="1" customWidth="1"/>
    <col min="6176" max="6177" width="0" style="70" hidden="1" customWidth="1"/>
    <col min="6178" max="6178" width="10.42578125" style="70" customWidth="1"/>
    <col min="6179" max="6179" width="9.5703125" style="70" customWidth="1"/>
    <col min="6180" max="6180" width="9.42578125" style="70" customWidth="1"/>
    <col min="6181" max="6181" width="11.5703125" style="70" bestFit="1" customWidth="1"/>
    <col min="6182" max="6182" width="9.28515625" style="70" bestFit="1" customWidth="1"/>
    <col min="6183" max="6404" width="9.140625" style="70"/>
    <col min="6405" max="6405" width="37.42578125" style="70" bestFit="1" customWidth="1"/>
    <col min="6406" max="6408" width="0" style="70" hidden="1" customWidth="1"/>
    <col min="6409" max="6409" width="7.7109375" style="70" bestFit="1" customWidth="1"/>
    <col min="6410" max="6412" width="0" style="70" hidden="1" customWidth="1"/>
    <col min="6413" max="6413" width="6.7109375" style="70" bestFit="1" customWidth="1"/>
    <col min="6414" max="6416" width="0" style="70" hidden="1" customWidth="1"/>
    <col min="6417" max="6417" width="6.7109375" style="70" bestFit="1" customWidth="1"/>
    <col min="6418" max="6418" width="5.140625" style="70" bestFit="1" customWidth="1"/>
    <col min="6419" max="6421" width="0" style="70" hidden="1" customWidth="1"/>
    <col min="6422" max="6423" width="7.42578125" style="70" bestFit="1" customWidth="1"/>
    <col min="6424" max="6424" width="12.140625" style="70" customWidth="1"/>
    <col min="6425" max="6425" width="12" style="70" customWidth="1"/>
    <col min="6426" max="6427" width="7.42578125" style="70" bestFit="1" customWidth="1"/>
    <col min="6428" max="6430" width="0" style="70" hidden="1" customWidth="1"/>
    <col min="6431" max="6431" width="7.42578125" style="70" bestFit="1" customWidth="1"/>
    <col min="6432" max="6433" width="0" style="70" hidden="1" customWidth="1"/>
    <col min="6434" max="6434" width="10.42578125" style="70" customWidth="1"/>
    <col min="6435" max="6435" width="9.5703125" style="70" customWidth="1"/>
    <col min="6436" max="6436" width="9.42578125" style="70" customWidth="1"/>
    <col min="6437" max="6437" width="11.5703125" style="70" bestFit="1" customWidth="1"/>
    <col min="6438" max="6438" width="9.28515625" style="70" bestFit="1" customWidth="1"/>
    <col min="6439" max="6660" width="9.140625" style="70"/>
    <col min="6661" max="6661" width="37.42578125" style="70" bestFit="1" customWidth="1"/>
    <col min="6662" max="6664" width="0" style="70" hidden="1" customWidth="1"/>
    <col min="6665" max="6665" width="7.7109375" style="70" bestFit="1" customWidth="1"/>
    <col min="6666" max="6668" width="0" style="70" hidden="1" customWidth="1"/>
    <col min="6669" max="6669" width="6.7109375" style="70" bestFit="1" customWidth="1"/>
    <col min="6670" max="6672" width="0" style="70" hidden="1" customWidth="1"/>
    <col min="6673" max="6673" width="6.7109375" style="70" bestFit="1" customWidth="1"/>
    <col min="6674" max="6674" width="5.140625" style="70" bestFit="1" customWidth="1"/>
    <col min="6675" max="6677" width="0" style="70" hidden="1" customWidth="1"/>
    <col min="6678" max="6679" width="7.42578125" style="70" bestFit="1" customWidth="1"/>
    <col min="6680" max="6680" width="12.140625" style="70" customWidth="1"/>
    <col min="6681" max="6681" width="12" style="70" customWidth="1"/>
    <col min="6682" max="6683" width="7.42578125" style="70" bestFit="1" customWidth="1"/>
    <col min="6684" max="6686" width="0" style="70" hidden="1" customWidth="1"/>
    <col min="6687" max="6687" width="7.42578125" style="70" bestFit="1" customWidth="1"/>
    <col min="6688" max="6689" width="0" style="70" hidden="1" customWidth="1"/>
    <col min="6690" max="6690" width="10.42578125" style="70" customWidth="1"/>
    <col min="6691" max="6691" width="9.5703125" style="70" customWidth="1"/>
    <col min="6692" max="6692" width="9.42578125" style="70" customWidth="1"/>
    <col min="6693" max="6693" width="11.5703125" style="70" bestFit="1" customWidth="1"/>
    <col min="6694" max="6694" width="9.28515625" style="70" bestFit="1" customWidth="1"/>
    <col min="6695" max="6916" width="9.140625" style="70"/>
    <col min="6917" max="6917" width="37.42578125" style="70" bestFit="1" customWidth="1"/>
    <col min="6918" max="6920" width="0" style="70" hidden="1" customWidth="1"/>
    <col min="6921" max="6921" width="7.7109375" style="70" bestFit="1" customWidth="1"/>
    <col min="6922" max="6924" width="0" style="70" hidden="1" customWidth="1"/>
    <col min="6925" max="6925" width="6.7109375" style="70" bestFit="1" customWidth="1"/>
    <col min="6926" max="6928" width="0" style="70" hidden="1" customWidth="1"/>
    <col min="6929" max="6929" width="6.7109375" style="70" bestFit="1" customWidth="1"/>
    <col min="6930" max="6930" width="5.140625" style="70" bestFit="1" customWidth="1"/>
    <col min="6931" max="6933" width="0" style="70" hidden="1" customWidth="1"/>
    <col min="6934" max="6935" width="7.42578125" style="70" bestFit="1" customWidth="1"/>
    <col min="6936" max="6936" width="12.140625" style="70" customWidth="1"/>
    <col min="6937" max="6937" width="12" style="70" customWidth="1"/>
    <col min="6938" max="6939" width="7.42578125" style="70" bestFit="1" customWidth="1"/>
    <col min="6940" max="6942" width="0" style="70" hidden="1" customWidth="1"/>
    <col min="6943" max="6943" width="7.42578125" style="70" bestFit="1" customWidth="1"/>
    <col min="6944" max="6945" width="0" style="70" hidden="1" customWidth="1"/>
    <col min="6946" max="6946" width="10.42578125" style="70" customWidth="1"/>
    <col min="6947" max="6947" width="9.5703125" style="70" customWidth="1"/>
    <col min="6948" max="6948" width="9.42578125" style="70" customWidth="1"/>
    <col min="6949" max="6949" width="11.5703125" style="70" bestFit="1" customWidth="1"/>
    <col min="6950" max="6950" width="9.28515625" style="70" bestFit="1" customWidth="1"/>
    <col min="6951" max="7172" width="9.140625" style="70"/>
    <col min="7173" max="7173" width="37.42578125" style="70" bestFit="1" customWidth="1"/>
    <col min="7174" max="7176" width="0" style="70" hidden="1" customWidth="1"/>
    <col min="7177" max="7177" width="7.7109375" style="70" bestFit="1" customWidth="1"/>
    <col min="7178" max="7180" width="0" style="70" hidden="1" customWidth="1"/>
    <col min="7181" max="7181" width="6.7109375" style="70" bestFit="1" customWidth="1"/>
    <col min="7182" max="7184" width="0" style="70" hidden="1" customWidth="1"/>
    <col min="7185" max="7185" width="6.7109375" style="70" bestFit="1" customWidth="1"/>
    <col min="7186" max="7186" width="5.140625" style="70" bestFit="1" customWidth="1"/>
    <col min="7187" max="7189" width="0" style="70" hidden="1" customWidth="1"/>
    <col min="7190" max="7191" width="7.42578125" style="70" bestFit="1" customWidth="1"/>
    <col min="7192" max="7192" width="12.140625" style="70" customWidth="1"/>
    <col min="7193" max="7193" width="12" style="70" customWidth="1"/>
    <col min="7194" max="7195" width="7.42578125" style="70" bestFit="1" customWidth="1"/>
    <col min="7196" max="7198" width="0" style="70" hidden="1" customWidth="1"/>
    <col min="7199" max="7199" width="7.42578125" style="70" bestFit="1" customWidth="1"/>
    <col min="7200" max="7201" width="0" style="70" hidden="1" customWidth="1"/>
    <col min="7202" max="7202" width="10.42578125" style="70" customWidth="1"/>
    <col min="7203" max="7203" width="9.5703125" style="70" customWidth="1"/>
    <col min="7204" max="7204" width="9.42578125" style="70" customWidth="1"/>
    <col min="7205" max="7205" width="11.5703125" style="70" bestFit="1" customWidth="1"/>
    <col min="7206" max="7206" width="9.28515625" style="70" bestFit="1" customWidth="1"/>
    <col min="7207" max="7428" width="9.140625" style="70"/>
    <col min="7429" max="7429" width="37.42578125" style="70" bestFit="1" customWidth="1"/>
    <col min="7430" max="7432" width="0" style="70" hidden="1" customWidth="1"/>
    <col min="7433" max="7433" width="7.7109375" style="70" bestFit="1" customWidth="1"/>
    <col min="7434" max="7436" width="0" style="70" hidden="1" customWidth="1"/>
    <col min="7437" max="7437" width="6.7109375" style="70" bestFit="1" customWidth="1"/>
    <col min="7438" max="7440" width="0" style="70" hidden="1" customWidth="1"/>
    <col min="7441" max="7441" width="6.7109375" style="70" bestFit="1" customWidth="1"/>
    <col min="7442" max="7442" width="5.140625" style="70" bestFit="1" customWidth="1"/>
    <col min="7443" max="7445" width="0" style="70" hidden="1" customWidth="1"/>
    <col min="7446" max="7447" width="7.42578125" style="70" bestFit="1" customWidth="1"/>
    <col min="7448" max="7448" width="12.140625" style="70" customWidth="1"/>
    <col min="7449" max="7449" width="12" style="70" customWidth="1"/>
    <col min="7450" max="7451" width="7.42578125" style="70" bestFit="1" customWidth="1"/>
    <col min="7452" max="7454" width="0" style="70" hidden="1" customWidth="1"/>
    <col min="7455" max="7455" width="7.42578125" style="70" bestFit="1" customWidth="1"/>
    <col min="7456" max="7457" width="0" style="70" hidden="1" customWidth="1"/>
    <col min="7458" max="7458" width="10.42578125" style="70" customWidth="1"/>
    <col min="7459" max="7459" width="9.5703125" style="70" customWidth="1"/>
    <col min="7460" max="7460" width="9.42578125" style="70" customWidth="1"/>
    <col min="7461" max="7461" width="11.5703125" style="70" bestFit="1" customWidth="1"/>
    <col min="7462" max="7462" width="9.28515625" style="70" bestFit="1" customWidth="1"/>
    <col min="7463" max="7684" width="9.140625" style="70"/>
    <col min="7685" max="7685" width="37.42578125" style="70" bestFit="1" customWidth="1"/>
    <col min="7686" max="7688" width="0" style="70" hidden="1" customWidth="1"/>
    <col min="7689" max="7689" width="7.7109375" style="70" bestFit="1" customWidth="1"/>
    <col min="7690" max="7692" width="0" style="70" hidden="1" customWidth="1"/>
    <col min="7693" max="7693" width="6.7109375" style="70" bestFit="1" customWidth="1"/>
    <col min="7694" max="7696" width="0" style="70" hidden="1" customWidth="1"/>
    <col min="7697" max="7697" width="6.7109375" style="70" bestFit="1" customWidth="1"/>
    <col min="7698" max="7698" width="5.140625" style="70" bestFit="1" customWidth="1"/>
    <col min="7699" max="7701" width="0" style="70" hidden="1" customWidth="1"/>
    <col min="7702" max="7703" width="7.42578125" style="70" bestFit="1" customWidth="1"/>
    <col min="7704" max="7704" width="12.140625" style="70" customWidth="1"/>
    <col min="7705" max="7705" width="12" style="70" customWidth="1"/>
    <col min="7706" max="7707" width="7.42578125" style="70" bestFit="1" customWidth="1"/>
    <col min="7708" max="7710" width="0" style="70" hidden="1" customWidth="1"/>
    <col min="7711" max="7711" width="7.42578125" style="70" bestFit="1" customWidth="1"/>
    <col min="7712" max="7713" width="0" style="70" hidden="1" customWidth="1"/>
    <col min="7714" max="7714" width="10.42578125" style="70" customWidth="1"/>
    <col min="7715" max="7715" width="9.5703125" style="70" customWidth="1"/>
    <col min="7716" max="7716" width="9.42578125" style="70" customWidth="1"/>
    <col min="7717" max="7717" width="11.5703125" style="70" bestFit="1" customWidth="1"/>
    <col min="7718" max="7718" width="9.28515625" style="70" bestFit="1" customWidth="1"/>
    <col min="7719" max="7940" width="9.140625" style="70"/>
    <col min="7941" max="7941" width="37.42578125" style="70" bestFit="1" customWidth="1"/>
    <col min="7942" max="7944" width="0" style="70" hidden="1" customWidth="1"/>
    <col min="7945" max="7945" width="7.7109375" style="70" bestFit="1" customWidth="1"/>
    <col min="7946" max="7948" width="0" style="70" hidden="1" customWidth="1"/>
    <col min="7949" max="7949" width="6.7109375" style="70" bestFit="1" customWidth="1"/>
    <col min="7950" max="7952" width="0" style="70" hidden="1" customWidth="1"/>
    <col min="7953" max="7953" width="6.7109375" style="70" bestFit="1" customWidth="1"/>
    <col min="7954" max="7954" width="5.140625" style="70" bestFit="1" customWidth="1"/>
    <col min="7955" max="7957" width="0" style="70" hidden="1" customWidth="1"/>
    <col min="7958" max="7959" width="7.42578125" style="70" bestFit="1" customWidth="1"/>
    <col min="7960" max="7960" width="12.140625" style="70" customWidth="1"/>
    <col min="7961" max="7961" width="12" style="70" customWidth="1"/>
    <col min="7962" max="7963" width="7.42578125" style="70" bestFit="1" customWidth="1"/>
    <col min="7964" max="7966" width="0" style="70" hidden="1" customWidth="1"/>
    <col min="7967" max="7967" width="7.42578125" style="70" bestFit="1" customWidth="1"/>
    <col min="7968" max="7969" width="0" style="70" hidden="1" customWidth="1"/>
    <col min="7970" max="7970" width="10.42578125" style="70" customWidth="1"/>
    <col min="7971" max="7971" width="9.5703125" style="70" customWidth="1"/>
    <col min="7972" max="7972" width="9.42578125" style="70" customWidth="1"/>
    <col min="7973" max="7973" width="11.5703125" style="70" bestFit="1" customWidth="1"/>
    <col min="7974" max="7974" width="9.28515625" style="70" bestFit="1" customWidth="1"/>
    <col min="7975" max="8196" width="9.140625" style="70"/>
    <col min="8197" max="8197" width="37.42578125" style="70" bestFit="1" customWidth="1"/>
    <col min="8198" max="8200" width="0" style="70" hidden="1" customWidth="1"/>
    <col min="8201" max="8201" width="7.7109375" style="70" bestFit="1" customWidth="1"/>
    <col min="8202" max="8204" width="0" style="70" hidden="1" customWidth="1"/>
    <col min="8205" max="8205" width="6.7109375" style="70" bestFit="1" customWidth="1"/>
    <col min="8206" max="8208" width="0" style="70" hidden="1" customWidth="1"/>
    <col min="8209" max="8209" width="6.7109375" style="70" bestFit="1" customWidth="1"/>
    <col min="8210" max="8210" width="5.140625" style="70" bestFit="1" customWidth="1"/>
    <col min="8211" max="8213" width="0" style="70" hidden="1" customWidth="1"/>
    <col min="8214" max="8215" width="7.42578125" style="70" bestFit="1" customWidth="1"/>
    <col min="8216" max="8216" width="12.140625" style="70" customWidth="1"/>
    <col min="8217" max="8217" width="12" style="70" customWidth="1"/>
    <col min="8218" max="8219" width="7.42578125" style="70" bestFit="1" customWidth="1"/>
    <col min="8220" max="8222" width="0" style="70" hidden="1" customWidth="1"/>
    <col min="8223" max="8223" width="7.42578125" style="70" bestFit="1" customWidth="1"/>
    <col min="8224" max="8225" width="0" style="70" hidden="1" customWidth="1"/>
    <col min="8226" max="8226" width="10.42578125" style="70" customWidth="1"/>
    <col min="8227" max="8227" width="9.5703125" style="70" customWidth="1"/>
    <col min="8228" max="8228" width="9.42578125" style="70" customWidth="1"/>
    <col min="8229" max="8229" width="11.5703125" style="70" bestFit="1" customWidth="1"/>
    <col min="8230" max="8230" width="9.28515625" style="70" bestFit="1" customWidth="1"/>
    <col min="8231" max="8452" width="9.140625" style="70"/>
    <col min="8453" max="8453" width="37.42578125" style="70" bestFit="1" customWidth="1"/>
    <col min="8454" max="8456" width="0" style="70" hidden="1" customWidth="1"/>
    <col min="8457" max="8457" width="7.7109375" style="70" bestFit="1" customWidth="1"/>
    <col min="8458" max="8460" width="0" style="70" hidden="1" customWidth="1"/>
    <col min="8461" max="8461" width="6.7109375" style="70" bestFit="1" customWidth="1"/>
    <col min="8462" max="8464" width="0" style="70" hidden="1" customWidth="1"/>
    <col min="8465" max="8465" width="6.7109375" style="70" bestFit="1" customWidth="1"/>
    <col min="8466" max="8466" width="5.140625" style="70" bestFit="1" customWidth="1"/>
    <col min="8467" max="8469" width="0" style="70" hidden="1" customWidth="1"/>
    <col min="8470" max="8471" width="7.42578125" style="70" bestFit="1" customWidth="1"/>
    <col min="8472" max="8472" width="12.140625" style="70" customWidth="1"/>
    <col min="8473" max="8473" width="12" style="70" customWidth="1"/>
    <col min="8474" max="8475" width="7.42578125" style="70" bestFit="1" customWidth="1"/>
    <col min="8476" max="8478" width="0" style="70" hidden="1" customWidth="1"/>
    <col min="8479" max="8479" width="7.42578125" style="70" bestFit="1" customWidth="1"/>
    <col min="8480" max="8481" width="0" style="70" hidden="1" customWidth="1"/>
    <col min="8482" max="8482" width="10.42578125" style="70" customWidth="1"/>
    <col min="8483" max="8483" width="9.5703125" style="70" customWidth="1"/>
    <col min="8484" max="8484" width="9.42578125" style="70" customWidth="1"/>
    <col min="8485" max="8485" width="11.5703125" style="70" bestFit="1" customWidth="1"/>
    <col min="8486" max="8486" width="9.28515625" style="70" bestFit="1" customWidth="1"/>
    <col min="8487" max="8708" width="9.140625" style="70"/>
    <col min="8709" max="8709" width="37.42578125" style="70" bestFit="1" customWidth="1"/>
    <col min="8710" max="8712" width="0" style="70" hidden="1" customWidth="1"/>
    <col min="8713" max="8713" width="7.7109375" style="70" bestFit="1" customWidth="1"/>
    <col min="8714" max="8716" width="0" style="70" hidden="1" customWidth="1"/>
    <col min="8717" max="8717" width="6.7109375" style="70" bestFit="1" customWidth="1"/>
    <col min="8718" max="8720" width="0" style="70" hidden="1" customWidth="1"/>
    <col min="8721" max="8721" width="6.7109375" style="70" bestFit="1" customWidth="1"/>
    <col min="8722" max="8722" width="5.140625" style="70" bestFit="1" customWidth="1"/>
    <col min="8723" max="8725" width="0" style="70" hidden="1" customWidth="1"/>
    <col min="8726" max="8727" width="7.42578125" style="70" bestFit="1" customWidth="1"/>
    <col min="8728" max="8728" width="12.140625" style="70" customWidth="1"/>
    <col min="8729" max="8729" width="12" style="70" customWidth="1"/>
    <col min="8730" max="8731" width="7.42578125" style="70" bestFit="1" customWidth="1"/>
    <col min="8732" max="8734" width="0" style="70" hidden="1" customWidth="1"/>
    <col min="8735" max="8735" width="7.42578125" style="70" bestFit="1" customWidth="1"/>
    <col min="8736" max="8737" width="0" style="70" hidden="1" customWidth="1"/>
    <col min="8738" max="8738" width="10.42578125" style="70" customWidth="1"/>
    <col min="8739" max="8739" width="9.5703125" style="70" customWidth="1"/>
    <col min="8740" max="8740" width="9.42578125" style="70" customWidth="1"/>
    <col min="8741" max="8741" width="11.5703125" style="70" bestFit="1" customWidth="1"/>
    <col min="8742" max="8742" width="9.28515625" style="70" bestFit="1" customWidth="1"/>
    <col min="8743" max="8964" width="9.140625" style="70"/>
    <col min="8965" max="8965" width="37.42578125" style="70" bestFit="1" customWidth="1"/>
    <col min="8966" max="8968" width="0" style="70" hidden="1" customWidth="1"/>
    <col min="8969" max="8969" width="7.7109375" style="70" bestFit="1" customWidth="1"/>
    <col min="8970" max="8972" width="0" style="70" hidden="1" customWidth="1"/>
    <col min="8973" max="8973" width="6.7109375" style="70" bestFit="1" customWidth="1"/>
    <col min="8974" max="8976" width="0" style="70" hidden="1" customWidth="1"/>
    <col min="8977" max="8977" width="6.7109375" style="70" bestFit="1" customWidth="1"/>
    <col min="8978" max="8978" width="5.140625" style="70" bestFit="1" customWidth="1"/>
    <col min="8979" max="8981" width="0" style="70" hidden="1" customWidth="1"/>
    <col min="8982" max="8983" width="7.42578125" style="70" bestFit="1" customWidth="1"/>
    <col min="8984" max="8984" width="12.140625" style="70" customWidth="1"/>
    <col min="8985" max="8985" width="12" style="70" customWidth="1"/>
    <col min="8986" max="8987" width="7.42578125" style="70" bestFit="1" customWidth="1"/>
    <col min="8988" max="8990" width="0" style="70" hidden="1" customWidth="1"/>
    <col min="8991" max="8991" width="7.42578125" style="70" bestFit="1" customWidth="1"/>
    <col min="8992" max="8993" width="0" style="70" hidden="1" customWidth="1"/>
    <col min="8994" max="8994" width="10.42578125" style="70" customWidth="1"/>
    <col min="8995" max="8995" width="9.5703125" style="70" customWidth="1"/>
    <col min="8996" max="8996" width="9.42578125" style="70" customWidth="1"/>
    <col min="8997" max="8997" width="11.5703125" style="70" bestFit="1" customWidth="1"/>
    <col min="8998" max="8998" width="9.28515625" style="70" bestFit="1" customWidth="1"/>
    <col min="8999" max="9220" width="9.140625" style="70"/>
    <col min="9221" max="9221" width="37.42578125" style="70" bestFit="1" customWidth="1"/>
    <col min="9222" max="9224" width="0" style="70" hidden="1" customWidth="1"/>
    <col min="9225" max="9225" width="7.7109375" style="70" bestFit="1" customWidth="1"/>
    <col min="9226" max="9228" width="0" style="70" hidden="1" customWidth="1"/>
    <col min="9229" max="9229" width="6.7109375" style="70" bestFit="1" customWidth="1"/>
    <col min="9230" max="9232" width="0" style="70" hidden="1" customWidth="1"/>
    <col min="9233" max="9233" width="6.7109375" style="70" bestFit="1" customWidth="1"/>
    <col min="9234" max="9234" width="5.140625" style="70" bestFit="1" customWidth="1"/>
    <col min="9235" max="9237" width="0" style="70" hidden="1" customWidth="1"/>
    <col min="9238" max="9239" width="7.42578125" style="70" bestFit="1" customWidth="1"/>
    <col min="9240" max="9240" width="12.140625" style="70" customWidth="1"/>
    <col min="9241" max="9241" width="12" style="70" customWidth="1"/>
    <col min="9242" max="9243" width="7.42578125" style="70" bestFit="1" customWidth="1"/>
    <col min="9244" max="9246" width="0" style="70" hidden="1" customWidth="1"/>
    <col min="9247" max="9247" width="7.42578125" style="70" bestFit="1" customWidth="1"/>
    <col min="9248" max="9249" width="0" style="70" hidden="1" customWidth="1"/>
    <col min="9250" max="9250" width="10.42578125" style="70" customWidth="1"/>
    <col min="9251" max="9251" width="9.5703125" style="70" customWidth="1"/>
    <col min="9252" max="9252" width="9.42578125" style="70" customWidth="1"/>
    <col min="9253" max="9253" width="11.5703125" style="70" bestFit="1" customWidth="1"/>
    <col min="9254" max="9254" width="9.28515625" style="70" bestFit="1" customWidth="1"/>
    <col min="9255" max="9476" width="9.140625" style="70"/>
    <col min="9477" max="9477" width="37.42578125" style="70" bestFit="1" customWidth="1"/>
    <col min="9478" max="9480" width="0" style="70" hidden="1" customWidth="1"/>
    <col min="9481" max="9481" width="7.7109375" style="70" bestFit="1" customWidth="1"/>
    <col min="9482" max="9484" width="0" style="70" hidden="1" customWidth="1"/>
    <col min="9485" max="9485" width="6.7109375" style="70" bestFit="1" customWidth="1"/>
    <col min="9486" max="9488" width="0" style="70" hidden="1" customWidth="1"/>
    <col min="9489" max="9489" width="6.7109375" style="70" bestFit="1" customWidth="1"/>
    <col min="9490" max="9490" width="5.140625" style="70" bestFit="1" customWidth="1"/>
    <col min="9491" max="9493" width="0" style="70" hidden="1" customWidth="1"/>
    <col min="9494" max="9495" width="7.42578125" style="70" bestFit="1" customWidth="1"/>
    <col min="9496" max="9496" width="12.140625" style="70" customWidth="1"/>
    <col min="9497" max="9497" width="12" style="70" customWidth="1"/>
    <col min="9498" max="9499" width="7.42578125" style="70" bestFit="1" customWidth="1"/>
    <col min="9500" max="9502" width="0" style="70" hidden="1" customWidth="1"/>
    <col min="9503" max="9503" width="7.42578125" style="70" bestFit="1" customWidth="1"/>
    <col min="9504" max="9505" width="0" style="70" hidden="1" customWidth="1"/>
    <col min="9506" max="9506" width="10.42578125" style="70" customWidth="1"/>
    <col min="9507" max="9507" width="9.5703125" style="70" customWidth="1"/>
    <col min="9508" max="9508" width="9.42578125" style="70" customWidth="1"/>
    <col min="9509" max="9509" width="11.5703125" style="70" bestFit="1" customWidth="1"/>
    <col min="9510" max="9510" width="9.28515625" style="70" bestFit="1" customWidth="1"/>
    <col min="9511" max="9732" width="9.140625" style="70"/>
    <col min="9733" max="9733" width="37.42578125" style="70" bestFit="1" customWidth="1"/>
    <col min="9734" max="9736" width="0" style="70" hidden="1" customWidth="1"/>
    <col min="9737" max="9737" width="7.7109375" style="70" bestFit="1" customWidth="1"/>
    <col min="9738" max="9740" width="0" style="70" hidden="1" customWidth="1"/>
    <col min="9741" max="9741" width="6.7109375" style="70" bestFit="1" customWidth="1"/>
    <col min="9742" max="9744" width="0" style="70" hidden="1" customWidth="1"/>
    <col min="9745" max="9745" width="6.7109375" style="70" bestFit="1" customWidth="1"/>
    <col min="9746" max="9746" width="5.140625" style="70" bestFit="1" customWidth="1"/>
    <col min="9747" max="9749" width="0" style="70" hidden="1" customWidth="1"/>
    <col min="9750" max="9751" width="7.42578125" style="70" bestFit="1" customWidth="1"/>
    <col min="9752" max="9752" width="12.140625" style="70" customWidth="1"/>
    <col min="9753" max="9753" width="12" style="70" customWidth="1"/>
    <col min="9754" max="9755" width="7.42578125" style="70" bestFit="1" customWidth="1"/>
    <col min="9756" max="9758" width="0" style="70" hidden="1" customWidth="1"/>
    <col min="9759" max="9759" width="7.42578125" style="70" bestFit="1" customWidth="1"/>
    <col min="9760" max="9761" width="0" style="70" hidden="1" customWidth="1"/>
    <col min="9762" max="9762" width="10.42578125" style="70" customWidth="1"/>
    <col min="9763" max="9763" width="9.5703125" style="70" customWidth="1"/>
    <col min="9764" max="9764" width="9.42578125" style="70" customWidth="1"/>
    <col min="9765" max="9765" width="11.5703125" style="70" bestFit="1" customWidth="1"/>
    <col min="9766" max="9766" width="9.28515625" style="70" bestFit="1" customWidth="1"/>
    <col min="9767" max="9988" width="9.140625" style="70"/>
    <col min="9989" max="9989" width="37.42578125" style="70" bestFit="1" customWidth="1"/>
    <col min="9990" max="9992" width="0" style="70" hidden="1" customWidth="1"/>
    <col min="9993" max="9993" width="7.7109375" style="70" bestFit="1" customWidth="1"/>
    <col min="9994" max="9996" width="0" style="70" hidden="1" customWidth="1"/>
    <col min="9997" max="9997" width="6.7109375" style="70" bestFit="1" customWidth="1"/>
    <col min="9998" max="10000" width="0" style="70" hidden="1" customWidth="1"/>
    <col min="10001" max="10001" width="6.7109375" style="70" bestFit="1" customWidth="1"/>
    <col min="10002" max="10002" width="5.140625" style="70" bestFit="1" customWidth="1"/>
    <col min="10003" max="10005" width="0" style="70" hidden="1" customWidth="1"/>
    <col min="10006" max="10007" width="7.42578125" style="70" bestFit="1" customWidth="1"/>
    <col min="10008" max="10008" width="12.140625" style="70" customWidth="1"/>
    <col min="10009" max="10009" width="12" style="70" customWidth="1"/>
    <col min="10010" max="10011" width="7.42578125" style="70" bestFit="1" customWidth="1"/>
    <col min="10012" max="10014" width="0" style="70" hidden="1" customWidth="1"/>
    <col min="10015" max="10015" width="7.42578125" style="70" bestFit="1" customWidth="1"/>
    <col min="10016" max="10017" width="0" style="70" hidden="1" customWidth="1"/>
    <col min="10018" max="10018" width="10.42578125" style="70" customWidth="1"/>
    <col min="10019" max="10019" width="9.5703125" style="70" customWidth="1"/>
    <col min="10020" max="10020" width="9.42578125" style="70" customWidth="1"/>
    <col min="10021" max="10021" width="11.5703125" style="70" bestFit="1" customWidth="1"/>
    <col min="10022" max="10022" width="9.28515625" style="70" bestFit="1" customWidth="1"/>
    <col min="10023" max="10244" width="9.140625" style="70"/>
    <col min="10245" max="10245" width="37.42578125" style="70" bestFit="1" customWidth="1"/>
    <col min="10246" max="10248" width="0" style="70" hidden="1" customWidth="1"/>
    <col min="10249" max="10249" width="7.7109375" style="70" bestFit="1" customWidth="1"/>
    <col min="10250" max="10252" width="0" style="70" hidden="1" customWidth="1"/>
    <col min="10253" max="10253" width="6.7109375" style="70" bestFit="1" customWidth="1"/>
    <col min="10254" max="10256" width="0" style="70" hidden="1" customWidth="1"/>
    <col min="10257" max="10257" width="6.7109375" style="70" bestFit="1" customWidth="1"/>
    <col min="10258" max="10258" width="5.140625" style="70" bestFit="1" customWidth="1"/>
    <col min="10259" max="10261" width="0" style="70" hidden="1" customWidth="1"/>
    <col min="10262" max="10263" width="7.42578125" style="70" bestFit="1" customWidth="1"/>
    <col min="10264" max="10264" width="12.140625" style="70" customWidth="1"/>
    <col min="10265" max="10265" width="12" style="70" customWidth="1"/>
    <col min="10266" max="10267" width="7.42578125" style="70" bestFit="1" customWidth="1"/>
    <col min="10268" max="10270" width="0" style="70" hidden="1" customWidth="1"/>
    <col min="10271" max="10271" width="7.42578125" style="70" bestFit="1" customWidth="1"/>
    <col min="10272" max="10273" width="0" style="70" hidden="1" customWidth="1"/>
    <col min="10274" max="10274" width="10.42578125" style="70" customWidth="1"/>
    <col min="10275" max="10275" width="9.5703125" style="70" customWidth="1"/>
    <col min="10276" max="10276" width="9.42578125" style="70" customWidth="1"/>
    <col min="10277" max="10277" width="11.5703125" style="70" bestFit="1" customWidth="1"/>
    <col min="10278" max="10278" width="9.28515625" style="70" bestFit="1" customWidth="1"/>
    <col min="10279" max="10500" width="9.140625" style="70"/>
    <col min="10501" max="10501" width="37.42578125" style="70" bestFit="1" customWidth="1"/>
    <col min="10502" max="10504" width="0" style="70" hidden="1" customWidth="1"/>
    <col min="10505" max="10505" width="7.7109375" style="70" bestFit="1" customWidth="1"/>
    <col min="10506" max="10508" width="0" style="70" hidden="1" customWidth="1"/>
    <col min="10509" max="10509" width="6.7109375" style="70" bestFit="1" customWidth="1"/>
    <col min="10510" max="10512" width="0" style="70" hidden="1" customWidth="1"/>
    <col min="10513" max="10513" width="6.7109375" style="70" bestFit="1" customWidth="1"/>
    <col min="10514" max="10514" width="5.140625" style="70" bestFit="1" customWidth="1"/>
    <col min="10515" max="10517" width="0" style="70" hidden="1" customWidth="1"/>
    <col min="10518" max="10519" width="7.42578125" style="70" bestFit="1" customWidth="1"/>
    <col min="10520" max="10520" width="12.140625" style="70" customWidth="1"/>
    <col min="10521" max="10521" width="12" style="70" customWidth="1"/>
    <col min="10522" max="10523" width="7.42578125" style="70" bestFit="1" customWidth="1"/>
    <col min="10524" max="10526" width="0" style="70" hidden="1" customWidth="1"/>
    <col min="10527" max="10527" width="7.42578125" style="70" bestFit="1" customWidth="1"/>
    <col min="10528" max="10529" width="0" style="70" hidden="1" customWidth="1"/>
    <col min="10530" max="10530" width="10.42578125" style="70" customWidth="1"/>
    <col min="10531" max="10531" width="9.5703125" style="70" customWidth="1"/>
    <col min="10532" max="10532" width="9.42578125" style="70" customWidth="1"/>
    <col min="10533" max="10533" width="11.5703125" style="70" bestFit="1" customWidth="1"/>
    <col min="10534" max="10534" width="9.28515625" style="70" bestFit="1" customWidth="1"/>
    <col min="10535" max="10756" width="9.140625" style="70"/>
    <col min="10757" max="10757" width="37.42578125" style="70" bestFit="1" customWidth="1"/>
    <col min="10758" max="10760" width="0" style="70" hidden="1" customWidth="1"/>
    <col min="10761" max="10761" width="7.7109375" style="70" bestFit="1" customWidth="1"/>
    <col min="10762" max="10764" width="0" style="70" hidden="1" customWidth="1"/>
    <col min="10765" max="10765" width="6.7109375" style="70" bestFit="1" customWidth="1"/>
    <col min="10766" max="10768" width="0" style="70" hidden="1" customWidth="1"/>
    <col min="10769" max="10769" width="6.7109375" style="70" bestFit="1" customWidth="1"/>
    <col min="10770" max="10770" width="5.140625" style="70" bestFit="1" customWidth="1"/>
    <col min="10771" max="10773" width="0" style="70" hidden="1" customWidth="1"/>
    <col min="10774" max="10775" width="7.42578125" style="70" bestFit="1" customWidth="1"/>
    <col min="10776" max="10776" width="12.140625" style="70" customWidth="1"/>
    <col min="10777" max="10777" width="12" style="70" customWidth="1"/>
    <col min="10778" max="10779" width="7.42578125" style="70" bestFit="1" customWidth="1"/>
    <col min="10780" max="10782" width="0" style="70" hidden="1" customWidth="1"/>
    <col min="10783" max="10783" width="7.42578125" style="70" bestFit="1" customWidth="1"/>
    <col min="10784" max="10785" width="0" style="70" hidden="1" customWidth="1"/>
    <col min="10786" max="10786" width="10.42578125" style="70" customWidth="1"/>
    <col min="10787" max="10787" width="9.5703125" style="70" customWidth="1"/>
    <col min="10788" max="10788" width="9.42578125" style="70" customWidth="1"/>
    <col min="10789" max="10789" width="11.5703125" style="70" bestFit="1" customWidth="1"/>
    <col min="10790" max="10790" width="9.28515625" style="70" bestFit="1" customWidth="1"/>
    <col min="10791" max="11012" width="9.140625" style="70"/>
    <col min="11013" max="11013" width="37.42578125" style="70" bestFit="1" customWidth="1"/>
    <col min="11014" max="11016" width="0" style="70" hidden="1" customWidth="1"/>
    <col min="11017" max="11017" width="7.7109375" style="70" bestFit="1" customWidth="1"/>
    <col min="11018" max="11020" width="0" style="70" hidden="1" customWidth="1"/>
    <col min="11021" max="11021" width="6.7109375" style="70" bestFit="1" customWidth="1"/>
    <col min="11022" max="11024" width="0" style="70" hidden="1" customWidth="1"/>
    <col min="11025" max="11025" width="6.7109375" style="70" bestFit="1" customWidth="1"/>
    <col min="11026" max="11026" width="5.140625" style="70" bestFit="1" customWidth="1"/>
    <col min="11027" max="11029" width="0" style="70" hidden="1" customWidth="1"/>
    <col min="11030" max="11031" width="7.42578125" style="70" bestFit="1" customWidth="1"/>
    <col min="11032" max="11032" width="12.140625" style="70" customWidth="1"/>
    <col min="11033" max="11033" width="12" style="70" customWidth="1"/>
    <col min="11034" max="11035" width="7.42578125" style="70" bestFit="1" customWidth="1"/>
    <col min="11036" max="11038" width="0" style="70" hidden="1" customWidth="1"/>
    <col min="11039" max="11039" width="7.42578125" style="70" bestFit="1" customWidth="1"/>
    <col min="11040" max="11041" width="0" style="70" hidden="1" customWidth="1"/>
    <col min="11042" max="11042" width="10.42578125" style="70" customWidth="1"/>
    <col min="11043" max="11043" width="9.5703125" style="70" customWidth="1"/>
    <col min="11044" max="11044" width="9.42578125" style="70" customWidth="1"/>
    <col min="11045" max="11045" width="11.5703125" style="70" bestFit="1" customWidth="1"/>
    <col min="11046" max="11046" width="9.28515625" style="70" bestFit="1" customWidth="1"/>
    <col min="11047" max="11268" width="9.140625" style="70"/>
    <col min="11269" max="11269" width="37.42578125" style="70" bestFit="1" customWidth="1"/>
    <col min="11270" max="11272" width="0" style="70" hidden="1" customWidth="1"/>
    <col min="11273" max="11273" width="7.7109375" style="70" bestFit="1" customWidth="1"/>
    <col min="11274" max="11276" width="0" style="70" hidden="1" customWidth="1"/>
    <col min="11277" max="11277" width="6.7109375" style="70" bestFit="1" customWidth="1"/>
    <col min="11278" max="11280" width="0" style="70" hidden="1" customWidth="1"/>
    <col min="11281" max="11281" width="6.7109375" style="70" bestFit="1" customWidth="1"/>
    <col min="11282" max="11282" width="5.140625" style="70" bestFit="1" customWidth="1"/>
    <col min="11283" max="11285" width="0" style="70" hidden="1" customWidth="1"/>
    <col min="11286" max="11287" width="7.42578125" style="70" bestFit="1" customWidth="1"/>
    <col min="11288" max="11288" width="12.140625" style="70" customWidth="1"/>
    <col min="11289" max="11289" width="12" style="70" customWidth="1"/>
    <col min="11290" max="11291" width="7.42578125" style="70" bestFit="1" customWidth="1"/>
    <col min="11292" max="11294" width="0" style="70" hidden="1" customWidth="1"/>
    <col min="11295" max="11295" width="7.42578125" style="70" bestFit="1" customWidth="1"/>
    <col min="11296" max="11297" width="0" style="70" hidden="1" customWidth="1"/>
    <col min="11298" max="11298" width="10.42578125" style="70" customWidth="1"/>
    <col min="11299" max="11299" width="9.5703125" style="70" customWidth="1"/>
    <col min="11300" max="11300" width="9.42578125" style="70" customWidth="1"/>
    <col min="11301" max="11301" width="11.5703125" style="70" bestFit="1" customWidth="1"/>
    <col min="11302" max="11302" width="9.28515625" style="70" bestFit="1" customWidth="1"/>
    <col min="11303" max="11524" width="9.140625" style="70"/>
    <col min="11525" max="11525" width="37.42578125" style="70" bestFit="1" customWidth="1"/>
    <col min="11526" max="11528" width="0" style="70" hidden="1" customWidth="1"/>
    <col min="11529" max="11529" width="7.7109375" style="70" bestFit="1" customWidth="1"/>
    <col min="11530" max="11532" width="0" style="70" hidden="1" customWidth="1"/>
    <col min="11533" max="11533" width="6.7109375" style="70" bestFit="1" customWidth="1"/>
    <col min="11534" max="11536" width="0" style="70" hidden="1" customWidth="1"/>
    <col min="11537" max="11537" width="6.7109375" style="70" bestFit="1" customWidth="1"/>
    <col min="11538" max="11538" width="5.140625" style="70" bestFit="1" customWidth="1"/>
    <col min="11539" max="11541" width="0" style="70" hidden="1" customWidth="1"/>
    <col min="11542" max="11543" width="7.42578125" style="70" bestFit="1" customWidth="1"/>
    <col min="11544" max="11544" width="12.140625" style="70" customWidth="1"/>
    <col min="11545" max="11545" width="12" style="70" customWidth="1"/>
    <col min="11546" max="11547" width="7.42578125" style="70" bestFit="1" customWidth="1"/>
    <col min="11548" max="11550" width="0" style="70" hidden="1" customWidth="1"/>
    <col min="11551" max="11551" width="7.42578125" style="70" bestFit="1" customWidth="1"/>
    <col min="11552" max="11553" width="0" style="70" hidden="1" customWidth="1"/>
    <col min="11554" max="11554" width="10.42578125" style="70" customWidth="1"/>
    <col min="11555" max="11555" width="9.5703125" style="70" customWidth="1"/>
    <col min="11556" max="11556" width="9.42578125" style="70" customWidth="1"/>
    <col min="11557" max="11557" width="11.5703125" style="70" bestFit="1" customWidth="1"/>
    <col min="11558" max="11558" width="9.28515625" style="70" bestFit="1" customWidth="1"/>
    <col min="11559" max="11780" width="9.140625" style="70"/>
    <col min="11781" max="11781" width="37.42578125" style="70" bestFit="1" customWidth="1"/>
    <col min="11782" max="11784" width="0" style="70" hidden="1" customWidth="1"/>
    <col min="11785" max="11785" width="7.7109375" style="70" bestFit="1" customWidth="1"/>
    <col min="11786" max="11788" width="0" style="70" hidden="1" customWidth="1"/>
    <col min="11789" max="11789" width="6.7109375" style="70" bestFit="1" customWidth="1"/>
    <col min="11790" max="11792" width="0" style="70" hidden="1" customWidth="1"/>
    <col min="11793" max="11793" width="6.7109375" style="70" bestFit="1" customWidth="1"/>
    <col min="11794" max="11794" width="5.140625" style="70" bestFit="1" customWidth="1"/>
    <col min="11795" max="11797" width="0" style="70" hidden="1" customWidth="1"/>
    <col min="11798" max="11799" width="7.42578125" style="70" bestFit="1" customWidth="1"/>
    <col min="11800" max="11800" width="12.140625" style="70" customWidth="1"/>
    <col min="11801" max="11801" width="12" style="70" customWidth="1"/>
    <col min="11802" max="11803" width="7.42578125" style="70" bestFit="1" customWidth="1"/>
    <col min="11804" max="11806" width="0" style="70" hidden="1" customWidth="1"/>
    <col min="11807" max="11807" width="7.42578125" style="70" bestFit="1" customWidth="1"/>
    <col min="11808" max="11809" width="0" style="70" hidden="1" customWidth="1"/>
    <col min="11810" max="11810" width="10.42578125" style="70" customWidth="1"/>
    <col min="11811" max="11811" width="9.5703125" style="70" customWidth="1"/>
    <col min="11812" max="11812" width="9.42578125" style="70" customWidth="1"/>
    <col min="11813" max="11813" width="11.5703125" style="70" bestFit="1" customWidth="1"/>
    <col min="11814" max="11814" width="9.28515625" style="70" bestFit="1" customWidth="1"/>
    <col min="11815" max="12036" width="9.140625" style="70"/>
    <col min="12037" max="12037" width="37.42578125" style="70" bestFit="1" customWidth="1"/>
    <col min="12038" max="12040" width="0" style="70" hidden="1" customWidth="1"/>
    <col min="12041" max="12041" width="7.7109375" style="70" bestFit="1" customWidth="1"/>
    <col min="12042" max="12044" width="0" style="70" hidden="1" customWidth="1"/>
    <col min="12045" max="12045" width="6.7109375" style="70" bestFit="1" customWidth="1"/>
    <col min="12046" max="12048" width="0" style="70" hidden="1" customWidth="1"/>
    <col min="12049" max="12049" width="6.7109375" style="70" bestFit="1" customWidth="1"/>
    <col min="12050" max="12050" width="5.140625" style="70" bestFit="1" customWidth="1"/>
    <col min="12051" max="12053" width="0" style="70" hidden="1" customWidth="1"/>
    <col min="12054" max="12055" width="7.42578125" style="70" bestFit="1" customWidth="1"/>
    <col min="12056" max="12056" width="12.140625" style="70" customWidth="1"/>
    <col min="12057" max="12057" width="12" style="70" customWidth="1"/>
    <col min="12058" max="12059" width="7.42578125" style="70" bestFit="1" customWidth="1"/>
    <col min="12060" max="12062" width="0" style="70" hidden="1" customWidth="1"/>
    <col min="12063" max="12063" width="7.42578125" style="70" bestFit="1" customWidth="1"/>
    <col min="12064" max="12065" width="0" style="70" hidden="1" customWidth="1"/>
    <col min="12066" max="12066" width="10.42578125" style="70" customWidth="1"/>
    <col min="12067" max="12067" width="9.5703125" style="70" customWidth="1"/>
    <col min="12068" max="12068" width="9.42578125" style="70" customWidth="1"/>
    <col min="12069" max="12069" width="11.5703125" style="70" bestFit="1" customWidth="1"/>
    <col min="12070" max="12070" width="9.28515625" style="70" bestFit="1" customWidth="1"/>
    <col min="12071" max="12292" width="9.140625" style="70"/>
    <col min="12293" max="12293" width="37.42578125" style="70" bestFit="1" customWidth="1"/>
    <col min="12294" max="12296" width="0" style="70" hidden="1" customWidth="1"/>
    <col min="12297" max="12297" width="7.7109375" style="70" bestFit="1" customWidth="1"/>
    <col min="12298" max="12300" width="0" style="70" hidden="1" customWidth="1"/>
    <col min="12301" max="12301" width="6.7109375" style="70" bestFit="1" customWidth="1"/>
    <col min="12302" max="12304" width="0" style="70" hidden="1" customWidth="1"/>
    <col min="12305" max="12305" width="6.7109375" style="70" bestFit="1" customWidth="1"/>
    <col min="12306" max="12306" width="5.140625" style="70" bestFit="1" customWidth="1"/>
    <col min="12307" max="12309" width="0" style="70" hidden="1" customWidth="1"/>
    <col min="12310" max="12311" width="7.42578125" style="70" bestFit="1" customWidth="1"/>
    <col min="12312" max="12312" width="12.140625" style="70" customWidth="1"/>
    <col min="12313" max="12313" width="12" style="70" customWidth="1"/>
    <col min="12314" max="12315" width="7.42578125" style="70" bestFit="1" customWidth="1"/>
    <col min="12316" max="12318" width="0" style="70" hidden="1" customWidth="1"/>
    <col min="12319" max="12319" width="7.42578125" style="70" bestFit="1" customWidth="1"/>
    <col min="12320" max="12321" width="0" style="70" hidden="1" customWidth="1"/>
    <col min="12322" max="12322" width="10.42578125" style="70" customWidth="1"/>
    <col min="12323" max="12323" width="9.5703125" style="70" customWidth="1"/>
    <col min="12324" max="12324" width="9.42578125" style="70" customWidth="1"/>
    <col min="12325" max="12325" width="11.5703125" style="70" bestFit="1" customWidth="1"/>
    <col min="12326" max="12326" width="9.28515625" style="70" bestFit="1" customWidth="1"/>
    <col min="12327" max="12548" width="9.140625" style="70"/>
    <col min="12549" max="12549" width="37.42578125" style="70" bestFit="1" customWidth="1"/>
    <col min="12550" max="12552" width="0" style="70" hidden="1" customWidth="1"/>
    <col min="12553" max="12553" width="7.7109375" style="70" bestFit="1" customWidth="1"/>
    <col min="12554" max="12556" width="0" style="70" hidden="1" customWidth="1"/>
    <col min="12557" max="12557" width="6.7109375" style="70" bestFit="1" customWidth="1"/>
    <col min="12558" max="12560" width="0" style="70" hidden="1" customWidth="1"/>
    <col min="12561" max="12561" width="6.7109375" style="70" bestFit="1" customWidth="1"/>
    <col min="12562" max="12562" width="5.140625" style="70" bestFit="1" customWidth="1"/>
    <col min="12563" max="12565" width="0" style="70" hidden="1" customWidth="1"/>
    <col min="12566" max="12567" width="7.42578125" style="70" bestFit="1" customWidth="1"/>
    <col min="12568" max="12568" width="12.140625" style="70" customWidth="1"/>
    <col min="12569" max="12569" width="12" style="70" customWidth="1"/>
    <col min="12570" max="12571" width="7.42578125" style="70" bestFit="1" customWidth="1"/>
    <col min="12572" max="12574" width="0" style="70" hidden="1" customWidth="1"/>
    <col min="12575" max="12575" width="7.42578125" style="70" bestFit="1" customWidth="1"/>
    <col min="12576" max="12577" width="0" style="70" hidden="1" customWidth="1"/>
    <col min="12578" max="12578" width="10.42578125" style="70" customWidth="1"/>
    <col min="12579" max="12579" width="9.5703125" style="70" customWidth="1"/>
    <col min="12580" max="12580" width="9.42578125" style="70" customWidth="1"/>
    <col min="12581" max="12581" width="11.5703125" style="70" bestFit="1" customWidth="1"/>
    <col min="12582" max="12582" width="9.28515625" style="70" bestFit="1" customWidth="1"/>
    <col min="12583" max="12804" width="9.140625" style="70"/>
    <col min="12805" max="12805" width="37.42578125" style="70" bestFit="1" customWidth="1"/>
    <col min="12806" max="12808" width="0" style="70" hidden="1" customWidth="1"/>
    <col min="12809" max="12809" width="7.7109375" style="70" bestFit="1" customWidth="1"/>
    <col min="12810" max="12812" width="0" style="70" hidden="1" customWidth="1"/>
    <col min="12813" max="12813" width="6.7109375" style="70" bestFit="1" customWidth="1"/>
    <col min="12814" max="12816" width="0" style="70" hidden="1" customWidth="1"/>
    <col min="12817" max="12817" width="6.7109375" style="70" bestFit="1" customWidth="1"/>
    <col min="12818" max="12818" width="5.140625" style="70" bestFit="1" customWidth="1"/>
    <col min="12819" max="12821" width="0" style="70" hidden="1" customWidth="1"/>
    <col min="12822" max="12823" width="7.42578125" style="70" bestFit="1" customWidth="1"/>
    <col min="12824" max="12824" width="12.140625" style="70" customWidth="1"/>
    <col min="12825" max="12825" width="12" style="70" customWidth="1"/>
    <col min="12826" max="12827" width="7.42578125" style="70" bestFit="1" customWidth="1"/>
    <col min="12828" max="12830" width="0" style="70" hidden="1" customWidth="1"/>
    <col min="12831" max="12831" width="7.42578125" style="70" bestFit="1" customWidth="1"/>
    <col min="12832" max="12833" width="0" style="70" hidden="1" customWidth="1"/>
    <col min="12834" max="12834" width="10.42578125" style="70" customWidth="1"/>
    <col min="12835" max="12835" width="9.5703125" style="70" customWidth="1"/>
    <col min="12836" max="12836" width="9.42578125" style="70" customWidth="1"/>
    <col min="12837" max="12837" width="11.5703125" style="70" bestFit="1" customWidth="1"/>
    <col min="12838" max="12838" width="9.28515625" style="70" bestFit="1" customWidth="1"/>
    <col min="12839" max="13060" width="9.140625" style="70"/>
    <col min="13061" max="13061" width="37.42578125" style="70" bestFit="1" customWidth="1"/>
    <col min="13062" max="13064" width="0" style="70" hidden="1" customWidth="1"/>
    <col min="13065" max="13065" width="7.7109375" style="70" bestFit="1" customWidth="1"/>
    <col min="13066" max="13068" width="0" style="70" hidden="1" customWidth="1"/>
    <col min="13069" max="13069" width="6.7109375" style="70" bestFit="1" customWidth="1"/>
    <col min="13070" max="13072" width="0" style="70" hidden="1" customWidth="1"/>
    <col min="13073" max="13073" width="6.7109375" style="70" bestFit="1" customWidth="1"/>
    <col min="13074" max="13074" width="5.140625" style="70" bestFit="1" customWidth="1"/>
    <col min="13075" max="13077" width="0" style="70" hidden="1" customWidth="1"/>
    <col min="13078" max="13079" width="7.42578125" style="70" bestFit="1" customWidth="1"/>
    <col min="13080" max="13080" width="12.140625" style="70" customWidth="1"/>
    <col min="13081" max="13081" width="12" style="70" customWidth="1"/>
    <col min="13082" max="13083" width="7.42578125" style="70" bestFit="1" customWidth="1"/>
    <col min="13084" max="13086" width="0" style="70" hidden="1" customWidth="1"/>
    <col min="13087" max="13087" width="7.42578125" style="70" bestFit="1" customWidth="1"/>
    <col min="13088" max="13089" width="0" style="70" hidden="1" customWidth="1"/>
    <col min="13090" max="13090" width="10.42578125" style="70" customWidth="1"/>
    <col min="13091" max="13091" width="9.5703125" style="70" customWidth="1"/>
    <col min="13092" max="13092" width="9.42578125" style="70" customWidth="1"/>
    <col min="13093" max="13093" width="11.5703125" style="70" bestFit="1" customWidth="1"/>
    <col min="13094" max="13094" width="9.28515625" style="70" bestFit="1" customWidth="1"/>
    <col min="13095" max="13316" width="9.140625" style="70"/>
    <col min="13317" max="13317" width="37.42578125" style="70" bestFit="1" customWidth="1"/>
    <col min="13318" max="13320" width="0" style="70" hidden="1" customWidth="1"/>
    <col min="13321" max="13321" width="7.7109375" style="70" bestFit="1" customWidth="1"/>
    <col min="13322" max="13324" width="0" style="70" hidden="1" customWidth="1"/>
    <col min="13325" max="13325" width="6.7109375" style="70" bestFit="1" customWidth="1"/>
    <col min="13326" max="13328" width="0" style="70" hidden="1" customWidth="1"/>
    <col min="13329" max="13329" width="6.7109375" style="70" bestFit="1" customWidth="1"/>
    <col min="13330" max="13330" width="5.140625" style="70" bestFit="1" customWidth="1"/>
    <col min="13331" max="13333" width="0" style="70" hidden="1" customWidth="1"/>
    <col min="13334" max="13335" width="7.42578125" style="70" bestFit="1" customWidth="1"/>
    <col min="13336" max="13336" width="12.140625" style="70" customWidth="1"/>
    <col min="13337" max="13337" width="12" style="70" customWidth="1"/>
    <col min="13338" max="13339" width="7.42578125" style="70" bestFit="1" customWidth="1"/>
    <col min="13340" max="13342" width="0" style="70" hidden="1" customWidth="1"/>
    <col min="13343" max="13343" width="7.42578125" style="70" bestFit="1" customWidth="1"/>
    <col min="13344" max="13345" width="0" style="70" hidden="1" customWidth="1"/>
    <col min="13346" max="13346" width="10.42578125" style="70" customWidth="1"/>
    <col min="13347" max="13347" width="9.5703125" style="70" customWidth="1"/>
    <col min="13348" max="13348" width="9.42578125" style="70" customWidth="1"/>
    <col min="13349" max="13349" width="11.5703125" style="70" bestFit="1" customWidth="1"/>
    <col min="13350" max="13350" width="9.28515625" style="70" bestFit="1" customWidth="1"/>
    <col min="13351" max="13572" width="9.140625" style="70"/>
    <col min="13573" max="13573" width="37.42578125" style="70" bestFit="1" customWidth="1"/>
    <col min="13574" max="13576" width="0" style="70" hidden="1" customWidth="1"/>
    <col min="13577" max="13577" width="7.7109375" style="70" bestFit="1" customWidth="1"/>
    <col min="13578" max="13580" width="0" style="70" hidden="1" customWidth="1"/>
    <col min="13581" max="13581" width="6.7109375" style="70" bestFit="1" customWidth="1"/>
    <col min="13582" max="13584" width="0" style="70" hidden="1" customWidth="1"/>
    <col min="13585" max="13585" width="6.7109375" style="70" bestFit="1" customWidth="1"/>
    <col min="13586" max="13586" width="5.140625" style="70" bestFit="1" customWidth="1"/>
    <col min="13587" max="13589" width="0" style="70" hidden="1" customWidth="1"/>
    <col min="13590" max="13591" width="7.42578125" style="70" bestFit="1" customWidth="1"/>
    <col min="13592" max="13592" width="12.140625" style="70" customWidth="1"/>
    <col min="13593" max="13593" width="12" style="70" customWidth="1"/>
    <col min="13594" max="13595" width="7.42578125" style="70" bestFit="1" customWidth="1"/>
    <col min="13596" max="13598" width="0" style="70" hidden="1" customWidth="1"/>
    <col min="13599" max="13599" width="7.42578125" style="70" bestFit="1" customWidth="1"/>
    <col min="13600" max="13601" width="0" style="70" hidden="1" customWidth="1"/>
    <col min="13602" max="13602" width="10.42578125" style="70" customWidth="1"/>
    <col min="13603" max="13603" width="9.5703125" style="70" customWidth="1"/>
    <col min="13604" max="13604" width="9.42578125" style="70" customWidth="1"/>
    <col min="13605" max="13605" width="11.5703125" style="70" bestFit="1" customWidth="1"/>
    <col min="13606" max="13606" width="9.28515625" style="70" bestFit="1" customWidth="1"/>
    <col min="13607" max="13828" width="9.140625" style="70"/>
    <col min="13829" max="13829" width="37.42578125" style="70" bestFit="1" customWidth="1"/>
    <col min="13830" max="13832" width="0" style="70" hidden="1" customWidth="1"/>
    <col min="13833" max="13833" width="7.7109375" style="70" bestFit="1" customWidth="1"/>
    <col min="13834" max="13836" width="0" style="70" hidden="1" customWidth="1"/>
    <col min="13837" max="13837" width="6.7109375" style="70" bestFit="1" customWidth="1"/>
    <col min="13838" max="13840" width="0" style="70" hidden="1" customWidth="1"/>
    <col min="13841" max="13841" width="6.7109375" style="70" bestFit="1" customWidth="1"/>
    <col min="13842" max="13842" width="5.140625" style="70" bestFit="1" customWidth="1"/>
    <col min="13843" max="13845" width="0" style="70" hidden="1" customWidth="1"/>
    <col min="13846" max="13847" width="7.42578125" style="70" bestFit="1" customWidth="1"/>
    <col min="13848" max="13848" width="12.140625" style="70" customWidth="1"/>
    <col min="13849" max="13849" width="12" style="70" customWidth="1"/>
    <col min="13850" max="13851" width="7.42578125" style="70" bestFit="1" customWidth="1"/>
    <col min="13852" max="13854" width="0" style="70" hidden="1" customWidth="1"/>
    <col min="13855" max="13855" width="7.42578125" style="70" bestFit="1" customWidth="1"/>
    <col min="13856" max="13857" width="0" style="70" hidden="1" customWidth="1"/>
    <col min="13858" max="13858" width="10.42578125" style="70" customWidth="1"/>
    <col min="13859" max="13859" width="9.5703125" style="70" customWidth="1"/>
    <col min="13860" max="13860" width="9.42578125" style="70" customWidth="1"/>
    <col min="13861" max="13861" width="11.5703125" style="70" bestFit="1" customWidth="1"/>
    <col min="13862" max="13862" width="9.28515625" style="70" bestFit="1" customWidth="1"/>
    <col min="13863" max="14084" width="9.140625" style="70"/>
    <col min="14085" max="14085" width="37.42578125" style="70" bestFit="1" customWidth="1"/>
    <col min="14086" max="14088" width="0" style="70" hidden="1" customWidth="1"/>
    <col min="14089" max="14089" width="7.7109375" style="70" bestFit="1" customWidth="1"/>
    <col min="14090" max="14092" width="0" style="70" hidden="1" customWidth="1"/>
    <col min="14093" max="14093" width="6.7109375" style="70" bestFit="1" customWidth="1"/>
    <col min="14094" max="14096" width="0" style="70" hidden="1" customWidth="1"/>
    <col min="14097" max="14097" width="6.7109375" style="70" bestFit="1" customWidth="1"/>
    <col min="14098" max="14098" width="5.140625" style="70" bestFit="1" customWidth="1"/>
    <col min="14099" max="14101" width="0" style="70" hidden="1" customWidth="1"/>
    <col min="14102" max="14103" width="7.42578125" style="70" bestFit="1" customWidth="1"/>
    <col min="14104" max="14104" width="12.140625" style="70" customWidth="1"/>
    <col min="14105" max="14105" width="12" style="70" customWidth="1"/>
    <col min="14106" max="14107" width="7.42578125" style="70" bestFit="1" customWidth="1"/>
    <col min="14108" max="14110" width="0" style="70" hidden="1" customWidth="1"/>
    <col min="14111" max="14111" width="7.42578125" style="70" bestFit="1" customWidth="1"/>
    <col min="14112" max="14113" width="0" style="70" hidden="1" customWidth="1"/>
    <col min="14114" max="14114" width="10.42578125" style="70" customWidth="1"/>
    <col min="14115" max="14115" width="9.5703125" style="70" customWidth="1"/>
    <col min="14116" max="14116" width="9.42578125" style="70" customWidth="1"/>
    <col min="14117" max="14117" width="11.5703125" style="70" bestFit="1" customWidth="1"/>
    <col min="14118" max="14118" width="9.28515625" style="70" bestFit="1" customWidth="1"/>
    <col min="14119" max="14340" width="9.140625" style="70"/>
    <col min="14341" max="14341" width="37.42578125" style="70" bestFit="1" customWidth="1"/>
    <col min="14342" max="14344" width="0" style="70" hidden="1" customWidth="1"/>
    <col min="14345" max="14345" width="7.7109375" style="70" bestFit="1" customWidth="1"/>
    <col min="14346" max="14348" width="0" style="70" hidden="1" customWidth="1"/>
    <col min="14349" max="14349" width="6.7109375" style="70" bestFit="1" customWidth="1"/>
    <col min="14350" max="14352" width="0" style="70" hidden="1" customWidth="1"/>
    <col min="14353" max="14353" width="6.7109375" style="70" bestFit="1" customWidth="1"/>
    <col min="14354" max="14354" width="5.140625" style="70" bestFit="1" customWidth="1"/>
    <col min="14355" max="14357" width="0" style="70" hidden="1" customWidth="1"/>
    <col min="14358" max="14359" width="7.42578125" style="70" bestFit="1" customWidth="1"/>
    <col min="14360" max="14360" width="12.140625" style="70" customWidth="1"/>
    <col min="14361" max="14361" width="12" style="70" customWidth="1"/>
    <col min="14362" max="14363" width="7.42578125" style="70" bestFit="1" customWidth="1"/>
    <col min="14364" max="14366" width="0" style="70" hidden="1" customWidth="1"/>
    <col min="14367" max="14367" width="7.42578125" style="70" bestFit="1" customWidth="1"/>
    <col min="14368" max="14369" width="0" style="70" hidden="1" customWidth="1"/>
    <col min="14370" max="14370" width="10.42578125" style="70" customWidth="1"/>
    <col min="14371" max="14371" width="9.5703125" style="70" customWidth="1"/>
    <col min="14372" max="14372" width="9.42578125" style="70" customWidth="1"/>
    <col min="14373" max="14373" width="11.5703125" style="70" bestFit="1" customWidth="1"/>
    <col min="14374" max="14374" width="9.28515625" style="70" bestFit="1" customWidth="1"/>
    <col min="14375" max="14596" width="9.140625" style="70"/>
    <col min="14597" max="14597" width="37.42578125" style="70" bestFit="1" customWidth="1"/>
    <col min="14598" max="14600" width="0" style="70" hidden="1" customWidth="1"/>
    <col min="14601" max="14601" width="7.7109375" style="70" bestFit="1" customWidth="1"/>
    <col min="14602" max="14604" width="0" style="70" hidden="1" customWidth="1"/>
    <col min="14605" max="14605" width="6.7109375" style="70" bestFit="1" customWidth="1"/>
    <col min="14606" max="14608" width="0" style="70" hidden="1" customWidth="1"/>
    <col min="14609" max="14609" width="6.7109375" style="70" bestFit="1" customWidth="1"/>
    <col min="14610" max="14610" width="5.140625" style="70" bestFit="1" customWidth="1"/>
    <col min="14611" max="14613" width="0" style="70" hidden="1" customWidth="1"/>
    <col min="14614" max="14615" width="7.42578125" style="70" bestFit="1" customWidth="1"/>
    <col min="14616" max="14616" width="12.140625" style="70" customWidth="1"/>
    <col min="14617" max="14617" width="12" style="70" customWidth="1"/>
    <col min="14618" max="14619" width="7.42578125" style="70" bestFit="1" customWidth="1"/>
    <col min="14620" max="14622" width="0" style="70" hidden="1" customWidth="1"/>
    <col min="14623" max="14623" width="7.42578125" style="70" bestFit="1" customWidth="1"/>
    <col min="14624" max="14625" width="0" style="70" hidden="1" customWidth="1"/>
    <col min="14626" max="14626" width="10.42578125" style="70" customWidth="1"/>
    <col min="14627" max="14627" width="9.5703125" style="70" customWidth="1"/>
    <col min="14628" max="14628" width="9.42578125" style="70" customWidth="1"/>
    <col min="14629" max="14629" width="11.5703125" style="70" bestFit="1" customWidth="1"/>
    <col min="14630" max="14630" width="9.28515625" style="70" bestFit="1" customWidth="1"/>
    <col min="14631" max="14852" width="9.140625" style="70"/>
    <col min="14853" max="14853" width="37.42578125" style="70" bestFit="1" customWidth="1"/>
    <col min="14854" max="14856" width="0" style="70" hidden="1" customWidth="1"/>
    <col min="14857" max="14857" width="7.7109375" style="70" bestFit="1" customWidth="1"/>
    <col min="14858" max="14860" width="0" style="70" hidden="1" customWidth="1"/>
    <col min="14861" max="14861" width="6.7109375" style="70" bestFit="1" customWidth="1"/>
    <col min="14862" max="14864" width="0" style="70" hidden="1" customWidth="1"/>
    <col min="14865" max="14865" width="6.7109375" style="70" bestFit="1" customWidth="1"/>
    <col min="14866" max="14866" width="5.140625" style="70" bestFit="1" customWidth="1"/>
    <col min="14867" max="14869" width="0" style="70" hidden="1" customWidth="1"/>
    <col min="14870" max="14871" width="7.42578125" style="70" bestFit="1" customWidth="1"/>
    <col min="14872" max="14872" width="12.140625" style="70" customWidth="1"/>
    <col min="14873" max="14873" width="12" style="70" customWidth="1"/>
    <col min="14874" max="14875" width="7.42578125" style="70" bestFit="1" customWidth="1"/>
    <col min="14876" max="14878" width="0" style="70" hidden="1" customWidth="1"/>
    <col min="14879" max="14879" width="7.42578125" style="70" bestFit="1" customWidth="1"/>
    <col min="14880" max="14881" width="0" style="70" hidden="1" customWidth="1"/>
    <col min="14882" max="14882" width="10.42578125" style="70" customWidth="1"/>
    <col min="14883" max="14883" width="9.5703125" style="70" customWidth="1"/>
    <col min="14884" max="14884" width="9.42578125" style="70" customWidth="1"/>
    <col min="14885" max="14885" width="11.5703125" style="70" bestFit="1" customWidth="1"/>
    <col min="14886" max="14886" width="9.28515625" style="70" bestFit="1" customWidth="1"/>
    <col min="14887" max="15108" width="9.140625" style="70"/>
    <col min="15109" max="15109" width="37.42578125" style="70" bestFit="1" customWidth="1"/>
    <col min="15110" max="15112" width="0" style="70" hidden="1" customWidth="1"/>
    <col min="15113" max="15113" width="7.7109375" style="70" bestFit="1" customWidth="1"/>
    <col min="15114" max="15116" width="0" style="70" hidden="1" customWidth="1"/>
    <col min="15117" max="15117" width="6.7109375" style="70" bestFit="1" customWidth="1"/>
    <col min="15118" max="15120" width="0" style="70" hidden="1" customWidth="1"/>
    <col min="15121" max="15121" width="6.7109375" style="70" bestFit="1" customWidth="1"/>
    <col min="15122" max="15122" width="5.140625" style="70" bestFit="1" customWidth="1"/>
    <col min="15123" max="15125" width="0" style="70" hidden="1" customWidth="1"/>
    <col min="15126" max="15127" width="7.42578125" style="70" bestFit="1" customWidth="1"/>
    <col min="15128" max="15128" width="12.140625" style="70" customWidth="1"/>
    <col min="15129" max="15129" width="12" style="70" customWidth="1"/>
    <col min="15130" max="15131" width="7.42578125" style="70" bestFit="1" customWidth="1"/>
    <col min="15132" max="15134" width="0" style="70" hidden="1" customWidth="1"/>
    <col min="15135" max="15135" width="7.42578125" style="70" bestFit="1" customWidth="1"/>
    <col min="15136" max="15137" width="0" style="70" hidden="1" customWidth="1"/>
    <col min="15138" max="15138" width="10.42578125" style="70" customWidth="1"/>
    <col min="15139" max="15139" width="9.5703125" style="70" customWidth="1"/>
    <col min="15140" max="15140" width="9.42578125" style="70" customWidth="1"/>
    <col min="15141" max="15141" width="11.5703125" style="70" bestFit="1" customWidth="1"/>
    <col min="15142" max="15142" width="9.28515625" style="70" bestFit="1" customWidth="1"/>
    <col min="15143" max="15364" width="9.140625" style="70"/>
    <col min="15365" max="15365" width="37.42578125" style="70" bestFit="1" customWidth="1"/>
    <col min="15366" max="15368" width="0" style="70" hidden="1" customWidth="1"/>
    <col min="15369" max="15369" width="7.7109375" style="70" bestFit="1" customWidth="1"/>
    <col min="15370" max="15372" width="0" style="70" hidden="1" customWidth="1"/>
    <col min="15373" max="15373" width="6.7109375" style="70" bestFit="1" customWidth="1"/>
    <col min="15374" max="15376" width="0" style="70" hidden="1" customWidth="1"/>
    <col min="15377" max="15377" width="6.7109375" style="70" bestFit="1" customWidth="1"/>
    <col min="15378" max="15378" width="5.140625" style="70" bestFit="1" customWidth="1"/>
    <col min="15379" max="15381" width="0" style="70" hidden="1" customWidth="1"/>
    <col min="15382" max="15383" width="7.42578125" style="70" bestFit="1" customWidth="1"/>
    <col min="15384" max="15384" width="12.140625" style="70" customWidth="1"/>
    <col min="15385" max="15385" width="12" style="70" customWidth="1"/>
    <col min="15386" max="15387" width="7.42578125" style="70" bestFit="1" customWidth="1"/>
    <col min="15388" max="15390" width="0" style="70" hidden="1" customWidth="1"/>
    <col min="15391" max="15391" width="7.42578125" style="70" bestFit="1" customWidth="1"/>
    <col min="15392" max="15393" width="0" style="70" hidden="1" customWidth="1"/>
    <col min="15394" max="15394" width="10.42578125" style="70" customWidth="1"/>
    <col min="15395" max="15395" width="9.5703125" style="70" customWidth="1"/>
    <col min="15396" max="15396" width="9.42578125" style="70" customWidth="1"/>
    <col min="15397" max="15397" width="11.5703125" style="70" bestFit="1" customWidth="1"/>
    <col min="15398" max="15398" width="9.28515625" style="70" bestFit="1" customWidth="1"/>
    <col min="15399" max="15620" width="9.140625" style="70"/>
    <col min="15621" max="15621" width="37.42578125" style="70" bestFit="1" customWidth="1"/>
    <col min="15622" max="15624" width="0" style="70" hidden="1" customWidth="1"/>
    <col min="15625" max="15625" width="7.7109375" style="70" bestFit="1" customWidth="1"/>
    <col min="15626" max="15628" width="0" style="70" hidden="1" customWidth="1"/>
    <col min="15629" max="15629" width="6.7109375" style="70" bestFit="1" customWidth="1"/>
    <col min="15630" max="15632" width="0" style="70" hidden="1" customWidth="1"/>
    <col min="15633" max="15633" width="6.7109375" style="70" bestFit="1" customWidth="1"/>
    <col min="15634" max="15634" width="5.140625" style="70" bestFit="1" customWidth="1"/>
    <col min="15635" max="15637" width="0" style="70" hidden="1" customWidth="1"/>
    <col min="15638" max="15639" width="7.42578125" style="70" bestFit="1" customWidth="1"/>
    <col min="15640" max="15640" width="12.140625" style="70" customWidth="1"/>
    <col min="15641" max="15641" width="12" style="70" customWidth="1"/>
    <col min="15642" max="15643" width="7.42578125" style="70" bestFit="1" customWidth="1"/>
    <col min="15644" max="15646" width="0" style="70" hidden="1" customWidth="1"/>
    <col min="15647" max="15647" width="7.42578125" style="70" bestFit="1" customWidth="1"/>
    <col min="15648" max="15649" width="0" style="70" hidden="1" customWidth="1"/>
    <col min="15650" max="15650" width="10.42578125" style="70" customWidth="1"/>
    <col min="15651" max="15651" width="9.5703125" style="70" customWidth="1"/>
    <col min="15652" max="15652" width="9.42578125" style="70" customWidth="1"/>
    <col min="15653" max="15653" width="11.5703125" style="70" bestFit="1" customWidth="1"/>
    <col min="15654" max="15654" width="9.28515625" style="70" bestFit="1" customWidth="1"/>
    <col min="15655" max="15876" width="9.140625" style="70"/>
    <col min="15877" max="15877" width="37.42578125" style="70" bestFit="1" customWidth="1"/>
    <col min="15878" max="15880" width="0" style="70" hidden="1" customWidth="1"/>
    <col min="15881" max="15881" width="7.7109375" style="70" bestFit="1" customWidth="1"/>
    <col min="15882" max="15884" width="0" style="70" hidden="1" customWidth="1"/>
    <col min="15885" max="15885" width="6.7109375" style="70" bestFit="1" customWidth="1"/>
    <col min="15886" max="15888" width="0" style="70" hidden="1" customWidth="1"/>
    <col min="15889" max="15889" width="6.7109375" style="70" bestFit="1" customWidth="1"/>
    <col min="15890" max="15890" width="5.140625" style="70" bestFit="1" customWidth="1"/>
    <col min="15891" max="15893" width="0" style="70" hidden="1" customWidth="1"/>
    <col min="15894" max="15895" width="7.42578125" style="70" bestFit="1" customWidth="1"/>
    <col min="15896" max="15896" width="12.140625" style="70" customWidth="1"/>
    <col min="15897" max="15897" width="12" style="70" customWidth="1"/>
    <col min="15898" max="15899" width="7.42578125" style="70" bestFit="1" customWidth="1"/>
    <col min="15900" max="15902" width="0" style="70" hidden="1" customWidth="1"/>
    <col min="15903" max="15903" width="7.42578125" style="70" bestFit="1" customWidth="1"/>
    <col min="15904" max="15905" width="0" style="70" hidden="1" customWidth="1"/>
    <col min="15906" max="15906" width="10.42578125" style="70" customWidth="1"/>
    <col min="15907" max="15907" width="9.5703125" style="70" customWidth="1"/>
    <col min="15908" max="15908" width="9.42578125" style="70" customWidth="1"/>
    <col min="15909" max="15909" width="11.5703125" style="70" bestFit="1" customWidth="1"/>
    <col min="15910" max="15910" width="9.28515625" style="70" bestFit="1" customWidth="1"/>
    <col min="15911" max="16132" width="9.140625" style="70"/>
    <col min="16133" max="16133" width="37.42578125" style="70" bestFit="1" customWidth="1"/>
    <col min="16134" max="16136" width="0" style="70" hidden="1" customWidth="1"/>
    <col min="16137" max="16137" width="7.7109375" style="70" bestFit="1" customWidth="1"/>
    <col min="16138" max="16140" width="0" style="70" hidden="1" customWidth="1"/>
    <col min="16141" max="16141" width="6.7109375" style="70" bestFit="1" customWidth="1"/>
    <col min="16142" max="16144" width="0" style="70" hidden="1" customWidth="1"/>
    <col min="16145" max="16145" width="6.7109375" style="70" bestFit="1" customWidth="1"/>
    <col min="16146" max="16146" width="5.140625" style="70" bestFit="1" customWidth="1"/>
    <col min="16147" max="16149" width="0" style="70" hidden="1" customWidth="1"/>
    <col min="16150" max="16151" width="7.42578125" style="70" bestFit="1" customWidth="1"/>
    <col min="16152" max="16152" width="12.140625" style="70" customWidth="1"/>
    <col min="16153" max="16153" width="12" style="70" customWidth="1"/>
    <col min="16154" max="16155" width="7.42578125" style="70" bestFit="1" customWidth="1"/>
    <col min="16156" max="16158" width="0" style="70" hidden="1" customWidth="1"/>
    <col min="16159" max="16159" width="7.42578125" style="70" bestFit="1" customWidth="1"/>
    <col min="16160" max="16161" width="0" style="70" hidden="1" customWidth="1"/>
    <col min="16162" max="16162" width="10.42578125" style="70" customWidth="1"/>
    <col min="16163" max="16163" width="9.5703125" style="70" customWidth="1"/>
    <col min="16164" max="16164" width="9.42578125" style="70" customWidth="1"/>
    <col min="16165" max="16165" width="11.5703125" style="70" bestFit="1" customWidth="1"/>
    <col min="16166" max="16166" width="9.28515625" style="70" bestFit="1" customWidth="1"/>
    <col min="16167" max="16384" width="9.140625" style="70"/>
  </cols>
  <sheetData>
    <row r="1" spans="1:69" s="77" customFormat="1" ht="84.75" customHeight="1" thickTop="1" thickBot="1" x14ac:dyDescent="0.25">
      <c r="A1" s="78" t="s">
        <v>443</v>
      </c>
      <c r="B1" s="79" t="s">
        <v>417</v>
      </c>
      <c r="C1" s="79" t="s">
        <v>412</v>
      </c>
      <c r="D1" s="79" t="s">
        <v>413</v>
      </c>
      <c r="E1" s="79" t="s">
        <v>414</v>
      </c>
      <c r="F1" s="83" t="s">
        <v>411</v>
      </c>
      <c r="G1" s="83" t="s">
        <v>412</v>
      </c>
      <c r="H1" s="83" t="s">
        <v>413</v>
      </c>
      <c r="I1" s="83" t="s">
        <v>414</v>
      </c>
      <c r="J1" s="83" t="s">
        <v>415</v>
      </c>
      <c r="K1" s="83" t="s">
        <v>412</v>
      </c>
      <c r="L1" s="83" t="s">
        <v>413</v>
      </c>
      <c r="M1" s="83" t="s">
        <v>414</v>
      </c>
      <c r="N1" s="83" t="s">
        <v>416</v>
      </c>
      <c r="O1" s="83" t="s">
        <v>417</v>
      </c>
      <c r="P1" s="83" t="s">
        <v>412</v>
      </c>
      <c r="Q1" s="83" t="s">
        <v>413</v>
      </c>
      <c r="R1" s="83" t="s">
        <v>414</v>
      </c>
      <c r="S1" s="83" t="s">
        <v>418</v>
      </c>
      <c r="T1" s="83" t="s">
        <v>417</v>
      </c>
      <c r="U1" s="83" t="s">
        <v>412</v>
      </c>
      <c r="V1" s="83" t="s">
        <v>413</v>
      </c>
      <c r="W1" s="83" t="s">
        <v>414</v>
      </c>
      <c r="X1" s="83" t="s">
        <v>419</v>
      </c>
      <c r="Y1" s="83" t="s">
        <v>417</v>
      </c>
      <c r="Z1" s="83" t="s">
        <v>420</v>
      </c>
      <c r="AA1" s="83" t="s">
        <v>413</v>
      </c>
      <c r="AB1" s="83" t="s">
        <v>421</v>
      </c>
      <c r="AC1" s="83" t="s">
        <v>417</v>
      </c>
      <c r="AD1" s="83" t="s">
        <v>422</v>
      </c>
      <c r="AE1" s="83" t="s">
        <v>417</v>
      </c>
      <c r="AF1" s="83" t="s">
        <v>413</v>
      </c>
      <c r="AG1" s="83" t="s">
        <v>423</v>
      </c>
      <c r="AH1" s="83" t="s">
        <v>417</v>
      </c>
      <c r="AI1" s="83" t="s">
        <v>424</v>
      </c>
      <c r="AJ1" s="83" t="s">
        <v>417</v>
      </c>
      <c r="AK1" s="83" t="s">
        <v>412</v>
      </c>
      <c r="AL1" s="83" t="s">
        <v>413</v>
      </c>
      <c r="AM1" s="83" t="s">
        <v>425</v>
      </c>
      <c r="AN1" s="83" t="s">
        <v>417</v>
      </c>
      <c r="AO1" s="83" t="s">
        <v>413</v>
      </c>
      <c r="AP1" s="83" t="s">
        <v>426</v>
      </c>
      <c r="AQ1" s="83" t="s">
        <v>417</v>
      </c>
      <c r="AR1" s="83" t="s">
        <v>412</v>
      </c>
      <c r="AS1" s="83" t="s">
        <v>414</v>
      </c>
      <c r="AT1" s="83" t="s">
        <v>427</v>
      </c>
      <c r="AU1" s="83" t="s">
        <v>417</v>
      </c>
      <c r="AV1" s="83" t="s">
        <v>412</v>
      </c>
      <c r="AW1" s="83" t="s">
        <v>413</v>
      </c>
      <c r="AX1" s="83" t="s">
        <v>414</v>
      </c>
      <c r="AY1" s="83" t="s">
        <v>428</v>
      </c>
      <c r="AZ1" s="83" t="s">
        <v>414</v>
      </c>
      <c r="BA1" s="83" t="s">
        <v>429</v>
      </c>
      <c r="BB1" s="83" t="s">
        <v>414</v>
      </c>
      <c r="BC1" s="83" t="s">
        <v>430</v>
      </c>
      <c r="BD1" s="83" t="s">
        <v>414</v>
      </c>
      <c r="BE1" s="83" t="s">
        <v>431</v>
      </c>
      <c r="BF1" s="83" t="s">
        <v>414</v>
      </c>
      <c r="BG1" s="83" t="s">
        <v>432</v>
      </c>
      <c r="BH1" s="83" t="s">
        <v>433</v>
      </c>
      <c r="BI1" s="83" t="s">
        <v>434</v>
      </c>
      <c r="BJ1" s="84" t="s">
        <v>435</v>
      </c>
      <c r="BK1" s="83" t="s">
        <v>436</v>
      </c>
      <c r="BL1" s="83" t="s">
        <v>417</v>
      </c>
      <c r="BM1" s="83" t="s">
        <v>412</v>
      </c>
      <c r="BN1" s="83" t="s">
        <v>413</v>
      </c>
      <c r="BO1" s="83" t="s">
        <v>414</v>
      </c>
      <c r="BP1" s="83" t="s">
        <v>437</v>
      </c>
      <c r="BQ1" s="83" t="s">
        <v>11</v>
      </c>
    </row>
    <row r="2" spans="1:69" s="77" customFormat="1" ht="15" hidden="1" outlineLevel="1" thickTop="1" thickBot="1" x14ac:dyDescent="0.3">
      <c r="A2" s="80" t="s">
        <v>442</v>
      </c>
      <c r="B2" s="80">
        <v>0</v>
      </c>
      <c r="C2" s="80">
        <v>209</v>
      </c>
      <c r="D2" s="80">
        <v>61</v>
      </c>
      <c r="E2" s="80">
        <v>1096</v>
      </c>
      <c r="F2" s="85">
        <v>1366</v>
      </c>
      <c r="G2" s="85">
        <v>334</v>
      </c>
      <c r="H2" s="85">
        <v>56</v>
      </c>
      <c r="I2" s="85">
        <v>136</v>
      </c>
      <c r="J2" s="85">
        <v>526</v>
      </c>
      <c r="K2" s="85">
        <v>50</v>
      </c>
      <c r="L2" s="85">
        <v>18</v>
      </c>
      <c r="M2" s="85">
        <v>94</v>
      </c>
      <c r="N2" s="85">
        <v>162</v>
      </c>
      <c r="O2" s="85">
        <v>10</v>
      </c>
      <c r="P2" s="85">
        <v>0</v>
      </c>
      <c r="Q2" s="85">
        <v>0</v>
      </c>
      <c r="R2" s="85">
        <v>5</v>
      </c>
      <c r="S2" s="85">
        <v>15</v>
      </c>
      <c r="T2" s="85">
        <v>36</v>
      </c>
      <c r="U2" s="85">
        <v>0</v>
      </c>
      <c r="V2" s="85">
        <v>0</v>
      </c>
      <c r="W2" s="85">
        <v>0</v>
      </c>
      <c r="X2" s="85">
        <v>36</v>
      </c>
      <c r="Y2" s="85">
        <v>6</v>
      </c>
      <c r="Z2" s="85">
        <v>6</v>
      </c>
      <c r="AA2" s="85">
        <v>0</v>
      </c>
      <c r="AB2" s="85">
        <v>0</v>
      </c>
      <c r="AC2" s="85">
        <v>0</v>
      </c>
      <c r="AD2" s="85">
        <v>0</v>
      </c>
      <c r="AE2" s="85">
        <v>1</v>
      </c>
      <c r="AF2" s="85">
        <v>1</v>
      </c>
      <c r="AG2" s="85">
        <v>2</v>
      </c>
      <c r="AH2" s="85">
        <v>6</v>
      </c>
      <c r="AI2" s="85">
        <v>6</v>
      </c>
      <c r="AJ2" s="85">
        <v>2</v>
      </c>
      <c r="AK2" s="85">
        <v>0</v>
      </c>
      <c r="AL2" s="85">
        <v>0</v>
      </c>
      <c r="AM2" s="85">
        <v>2</v>
      </c>
      <c r="AN2" s="85">
        <v>0</v>
      </c>
      <c r="AO2" s="85">
        <v>0</v>
      </c>
      <c r="AP2" s="85">
        <v>0</v>
      </c>
      <c r="AQ2" s="85">
        <v>48</v>
      </c>
      <c r="AR2" s="85">
        <v>0</v>
      </c>
      <c r="AS2" s="85">
        <v>0</v>
      </c>
      <c r="AT2" s="85">
        <v>48</v>
      </c>
      <c r="AU2" s="85">
        <v>0</v>
      </c>
      <c r="AV2" s="85">
        <v>6</v>
      </c>
      <c r="AW2" s="85">
        <v>0</v>
      </c>
      <c r="AX2" s="85">
        <v>43</v>
      </c>
      <c r="AY2" s="85">
        <v>49</v>
      </c>
      <c r="AZ2" s="85">
        <v>1</v>
      </c>
      <c r="BA2" s="85">
        <v>1</v>
      </c>
      <c r="BB2" s="85">
        <v>1</v>
      </c>
      <c r="BC2" s="85">
        <v>1</v>
      </c>
      <c r="BD2" s="85">
        <v>0</v>
      </c>
      <c r="BE2" s="85">
        <v>0</v>
      </c>
      <c r="BF2" s="85">
        <v>0</v>
      </c>
      <c r="BG2" s="85">
        <v>0</v>
      </c>
      <c r="BH2" s="85">
        <v>0</v>
      </c>
      <c r="BI2" s="85">
        <v>366</v>
      </c>
      <c r="BJ2" s="85">
        <v>30</v>
      </c>
      <c r="BK2" s="85">
        <v>396</v>
      </c>
      <c r="BL2" s="85">
        <v>109</v>
      </c>
      <c r="BM2" s="85">
        <v>599</v>
      </c>
      <c r="BN2" s="85">
        <v>136</v>
      </c>
      <c r="BO2" s="85">
        <v>1376</v>
      </c>
      <c r="BP2" s="85">
        <v>396</v>
      </c>
      <c r="BQ2" s="85">
        <v>2616</v>
      </c>
    </row>
    <row r="3" spans="1:69" s="77" customFormat="1" ht="15" hidden="1" outlineLevel="1" thickTop="1" thickBot="1" x14ac:dyDescent="0.3">
      <c r="A3" s="81" t="s">
        <v>441</v>
      </c>
      <c r="B3" s="81">
        <v>0</v>
      </c>
      <c r="C3" s="81">
        <v>64</v>
      </c>
      <c r="D3" s="81">
        <v>17</v>
      </c>
      <c r="E3" s="81">
        <v>411</v>
      </c>
      <c r="F3" s="85">
        <v>492</v>
      </c>
      <c r="G3" s="85">
        <v>94</v>
      </c>
      <c r="H3" s="85">
        <v>14</v>
      </c>
      <c r="I3" s="85">
        <v>65</v>
      </c>
      <c r="J3" s="85">
        <v>173</v>
      </c>
      <c r="K3" s="85">
        <v>15</v>
      </c>
      <c r="L3" s="85">
        <v>2</v>
      </c>
      <c r="M3" s="85">
        <v>44</v>
      </c>
      <c r="N3" s="85">
        <v>61</v>
      </c>
      <c r="O3" s="85">
        <v>6</v>
      </c>
      <c r="P3" s="85">
        <v>0</v>
      </c>
      <c r="Q3" s="85">
        <v>0</v>
      </c>
      <c r="R3" s="85">
        <v>6</v>
      </c>
      <c r="S3" s="85">
        <v>12</v>
      </c>
      <c r="T3" s="85">
        <v>39</v>
      </c>
      <c r="U3" s="85">
        <v>1</v>
      </c>
      <c r="V3" s="85">
        <v>3</v>
      </c>
      <c r="W3" s="85">
        <v>5</v>
      </c>
      <c r="X3" s="85">
        <v>48</v>
      </c>
      <c r="Y3" s="85">
        <v>3</v>
      </c>
      <c r="Z3" s="85">
        <v>3</v>
      </c>
      <c r="AA3" s="85">
        <v>0</v>
      </c>
      <c r="AB3" s="85">
        <v>0</v>
      </c>
      <c r="AC3" s="85">
        <v>2</v>
      </c>
      <c r="AD3" s="85">
        <v>2</v>
      </c>
      <c r="AE3" s="85">
        <v>1</v>
      </c>
      <c r="AF3" s="85">
        <v>0</v>
      </c>
      <c r="AG3" s="85">
        <v>1</v>
      </c>
      <c r="AH3" s="85">
        <v>3</v>
      </c>
      <c r="AI3" s="85">
        <v>3</v>
      </c>
      <c r="AJ3" s="85">
        <v>4</v>
      </c>
      <c r="AK3" s="85">
        <v>0</v>
      </c>
      <c r="AL3" s="85">
        <v>0</v>
      </c>
      <c r="AM3" s="85">
        <v>4</v>
      </c>
      <c r="AN3" s="85">
        <v>1</v>
      </c>
      <c r="AO3" s="85">
        <v>0</v>
      </c>
      <c r="AP3" s="85">
        <v>1</v>
      </c>
      <c r="AQ3" s="85">
        <v>12</v>
      </c>
      <c r="AR3" s="85">
        <v>0</v>
      </c>
      <c r="AS3" s="85">
        <v>0</v>
      </c>
      <c r="AT3" s="85">
        <v>12</v>
      </c>
      <c r="AU3" s="85">
        <v>0</v>
      </c>
      <c r="AV3" s="85">
        <v>1</v>
      </c>
      <c r="AW3" s="85">
        <v>0</v>
      </c>
      <c r="AX3" s="85">
        <v>7</v>
      </c>
      <c r="AY3" s="85">
        <v>8</v>
      </c>
      <c r="AZ3" s="85">
        <v>0</v>
      </c>
      <c r="BA3" s="85">
        <v>0</v>
      </c>
      <c r="BB3" s="85">
        <v>3</v>
      </c>
      <c r="BC3" s="85">
        <v>3</v>
      </c>
      <c r="BD3" s="85">
        <v>1</v>
      </c>
      <c r="BE3" s="85">
        <v>1</v>
      </c>
      <c r="BF3" s="85">
        <v>0</v>
      </c>
      <c r="BG3" s="85">
        <v>0</v>
      </c>
      <c r="BH3" s="85">
        <v>1</v>
      </c>
      <c r="BI3" s="85">
        <v>132</v>
      </c>
      <c r="BJ3" s="85">
        <v>19</v>
      </c>
      <c r="BK3" s="85">
        <v>152</v>
      </c>
      <c r="BL3" s="85">
        <v>71</v>
      </c>
      <c r="BM3" s="85">
        <v>175</v>
      </c>
      <c r="BN3" s="85">
        <v>36</v>
      </c>
      <c r="BO3" s="85">
        <v>542</v>
      </c>
      <c r="BP3" s="85">
        <v>152</v>
      </c>
      <c r="BQ3" s="85">
        <v>976</v>
      </c>
    </row>
    <row r="4" spans="1:69" s="77" customFormat="1" ht="15" hidden="1" outlineLevel="1" thickTop="1" thickBot="1" x14ac:dyDescent="0.3">
      <c r="A4" s="80" t="s">
        <v>440</v>
      </c>
      <c r="B4" s="80">
        <v>0</v>
      </c>
      <c r="C4" s="80">
        <v>245</v>
      </c>
      <c r="D4" s="80">
        <v>58</v>
      </c>
      <c r="E4" s="80">
        <v>1123</v>
      </c>
      <c r="F4" s="85">
        <v>1426</v>
      </c>
      <c r="G4" s="85">
        <v>302</v>
      </c>
      <c r="H4" s="85">
        <v>67</v>
      </c>
      <c r="I4" s="85">
        <v>238</v>
      </c>
      <c r="J4" s="85">
        <v>607</v>
      </c>
      <c r="K4" s="85">
        <v>23</v>
      </c>
      <c r="L4" s="85">
        <v>11</v>
      </c>
      <c r="M4" s="85">
        <v>70</v>
      </c>
      <c r="N4" s="85">
        <v>104</v>
      </c>
      <c r="O4" s="85">
        <v>7</v>
      </c>
      <c r="P4" s="85">
        <v>0</v>
      </c>
      <c r="Q4" s="85">
        <v>0</v>
      </c>
      <c r="R4" s="85">
        <v>7</v>
      </c>
      <c r="S4" s="85">
        <v>14</v>
      </c>
      <c r="T4" s="85">
        <v>38</v>
      </c>
      <c r="U4" s="85">
        <v>2</v>
      </c>
      <c r="V4" s="85">
        <v>2</v>
      </c>
      <c r="W4" s="85">
        <v>1</v>
      </c>
      <c r="X4" s="85">
        <v>43</v>
      </c>
      <c r="Y4" s="85">
        <v>6</v>
      </c>
      <c r="Z4" s="85">
        <v>6</v>
      </c>
      <c r="AA4" s="85">
        <v>0</v>
      </c>
      <c r="AB4" s="85">
        <v>0</v>
      </c>
      <c r="AC4" s="85">
        <v>0</v>
      </c>
      <c r="AD4" s="85">
        <v>0</v>
      </c>
      <c r="AE4" s="85">
        <v>0</v>
      </c>
      <c r="AF4" s="85">
        <v>0</v>
      </c>
      <c r="AG4" s="85">
        <v>0</v>
      </c>
      <c r="AH4" s="85">
        <v>0</v>
      </c>
      <c r="AI4" s="85">
        <v>0</v>
      </c>
      <c r="AJ4" s="85">
        <v>6</v>
      </c>
      <c r="AK4" s="85">
        <v>0</v>
      </c>
      <c r="AL4" s="85">
        <v>1</v>
      </c>
      <c r="AM4" s="85">
        <v>7</v>
      </c>
      <c r="AN4" s="85">
        <v>0</v>
      </c>
      <c r="AO4" s="85">
        <v>0</v>
      </c>
      <c r="AP4" s="85">
        <v>0</v>
      </c>
      <c r="AQ4" s="85">
        <v>335</v>
      </c>
      <c r="AR4" s="85">
        <v>2</v>
      </c>
      <c r="AS4" s="85">
        <v>1</v>
      </c>
      <c r="AT4" s="85">
        <v>338</v>
      </c>
      <c r="AU4" s="85">
        <v>0</v>
      </c>
      <c r="AV4" s="85">
        <v>1</v>
      </c>
      <c r="AW4" s="85">
        <v>0</v>
      </c>
      <c r="AX4" s="85">
        <v>51</v>
      </c>
      <c r="AY4" s="85">
        <v>52</v>
      </c>
      <c r="AZ4" s="85">
        <v>0</v>
      </c>
      <c r="BA4" s="85">
        <v>0</v>
      </c>
      <c r="BB4" s="85">
        <v>0</v>
      </c>
      <c r="BC4" s="85">
        <v>0</v>
      </c>
      <c r="BD4" s="85">
        <v>0</v>
      </c>
      <c r="BE4" s="85">
        <v>0</v>
      </c>
      <c r="BF4" s="85">
        <v>0</v>
      </c>
      <c r="BG4" s="85">
        <v>0</v>
      </c>
      <c r="BH4" s="85">
        <v>3</v>
      </c>
      <c r="BI4" s="85">
        <v>388</v>
      </c>
      <c r="BJ4" s="85">
        <v>28</v>
      </c>
      <c r="BK4" s="85">
        <v>419</v>
      </c>
      <c r="BL4" s="85">
        <v>392</v>
      </c>
      <c r="BM4" s="85">
        <v>575</v>
      </c>
      <c r="BN4" s="85">
        <v>139</v>
      </c>
      <c r="BO4" s="85">
        <v>1491</v>
      </c>
      <c r="BP4" s="85">
        <v>419</v>
      </c>
      <c r="BQ4" s="85">
        <v>3016</v>
      </c>
    </row>
    <row r="5" spans="1:69" s="77" customFormat="1" ht="15" hidden="1" outlineLevel="1" thickTop="1" thickBot="1" x14ac:dyDescent="0.3">
      <c r="A5" s="81" t="s">
        <v>439</v>
      </c>
      <c r="B5" s="81">
        <v>1</v>
      </c>
      <c r="C5" s="81">
        <v>173</v>
      </c>
      <c r="D5" s="81">
        <v>43</v>
      </c>
      <c r="E5" s="81">
        <v>851</v>
      </c>
      <c r="F5" s="85">
        <v>1068</v>
      </c>
      <c r="G5" s="85">
        <v>237</v>
      </c>
      <c r="H5" s="85">
        <v>33</v>
      </c>
      <c r="I5" s="85">
        <v>103</v>
      </c>
      <c r="J5" s="85">
        <v>373</v>
      </c>
      <c r="K5" s="85">
        <v>41</v>
      </c>
      <c r="L5" s="85">
        <v>20</v>
      </c>
      <c r="M5" s="85">
        <v>163</v>
      </c>
      <c r="N5" s="85">
        <v>224</v>
      </c>
      <c r="O5" s="85">
        <v>58</v>
      </c>
      <c r="P5" s="85">
        <v>0</v>
      </c>
      <c r="Q5" s="85">
        <v>0</v>
      </c>
      <c r="R5" s="85">
        <v>20</v>
      </c>
      <c r="S5" s="85">
        <v>78</v>
      </c>
      <c r="T5" s="85">
        <v>227</v>
      </c>
      <c r="U5" s="85">
        <v>0</v>
      </c>
      <c r="V5" s="85">
        <v>45</v>
      </c>
      <c r="W5" s="85">
        <v>0</v>
      </c>
      <c r="X5" s="85">
        <v>272</v>
      </c>
      <c r="Y5" s="85">
        <v>35</v>
      </c>
      <c r="Z5" s="85">
        <v>35</v>
      </c>
      <c r="AA5" s="85">
        <v>1</v>
      </c>
      <c r="AB5" s="85">
        <v>1</v>
      </c>
      <c r="AC5" s="85">
        <v>14</v>
      </c>
      <c r="AD5" s="85">
        <v>14</v>
      </c>
      <c r="AE5" s="85">
        <v>8</v>
      </c>
      <c r="AF5" s="85">
        <v>0</v>
      </c>
      <c r="AG5" s="85">
        <v>8</v>
      </c>
      <c r="AH5" s="85">
        <v>29</v>
      </c>
      <c r="AI5" s="85">
        <v>29</v>
      </c>
      <c r="AJ5" s="85">
        <v>23</v>
      </c>
      <c r="AK5" s="85">
        <v>0</v>
      </c>
      <c r="AL5" s="85">
        <v>2</v>
      </c>
      <c r="AM5" s="85">
        <v>25</v>
      </c>
      <c r="AN5" s="85">
        <v>1</v>
      </c>
      <c r="AO5" s="85">
        <v>0</v>
      </c>
      <c r="AP5" s="85">
        <v>1</v>
      </c>
      <c r="AQ5" s="85">
        <v>33</v>
      </c>
      <c r="AR5" s="85">
        <v>0</v>
      </c>
      <c r="AS5" s="85">
        <v>0</v>
      </c>
      <c r="AT5" s="85">
        <v>33</v>
      </c>
      <c r="AU5" s="85">
        <v>0</v>
      </c>
      <c r="AV5" s="85">
        <v>1</v>
      </c>
      <c r="AW5" s="85">
        <v>0</v>
      </c>
      <c r="AX5" s="85">
        <v>15</v>
      </c>
      <c r="AY5" s="85">
        <v>16</v>
      </c>
      <c r="AZ5" s="85">
        <v>2</v>
      </c>
      <c r="BA5" s="85">
        <v>2</v>
      </c>
      <c r="BB5" s="85">
        <v>1</v>
      </c>
      <c r="BC5" s="85">
        <v>1</v>
      </c>
      <c r="BD5" s="85">
        <v>0</v>
      </c>
      <c r="BE5" s="85">
        <v>0</v>
      </c>
      <c r="BF5" s="85">
        <v>1</v>
      </c>
      <c r="BG5" s="85">
        <v>1</v>
      </c>
      <c r="BH5" s="85">
        <v>0</v>
      </c>
      <c r="BI5" s="85">
        <v>265</v>
      </c>
      <c r="BJ5" s="85">
        <v>20</v>
      </c>
      <c r="BK5" s="85">
        <v>285</v>
      </c>
      <c r="BL5" s="85">
        <v>429</v>
      </c>
      <c r="BM5" s="85">
        <v>452</v>
      </c>
      <c r="BN5" s="85">
        <v>144</v>
      </c>
      <c r="BO5" s="85">
        <v>1156</v>
      </c>
      <c r="BP5" s="85">
        <v>285</v>
      </c>
      <c r="BQ5" s="85">
        <v>2466</v>
      </c>
    </row>
    <row r="6" spans="1:69" s="77" customFormat="1" ht="15" hidden="1" outlineLevel="1" thickTop="1" thickBot="1" x14ac:dyDescent="0.3">
      <c r="A6" s="94" t="s">
        <v>438</v>
      </c>
      <c r="B6" s="80">
        <v>0</v>
      </c>
      <c r="C6" s="80">
        <v>86</v>
      </c>
      <c r="D6" s="80">
        <v>9</v>
      </c>
      <c r="E6" s="80">
        <v>484</v>
      </c>
      <c r="F6" s="85">
        <v>579</v>
      </c>
      <c r="G6" s="85">
        <v>145</v>
      </c>
      <c r="H6" s="85">
        <v>23</v>
      </c>
      <c r="I6" s="85">
        <v>42</v>
      </c>
      <c r="J6" s="85">
        <v>210</v>
      </c>
      <c r="K6" s="85">
        <v>17</v>
      </c>
      <c r="L6" s="85">
        <v>5</v>
      </c>
      <c r="M6" s="85">
        <v>50</v>
      </c>
      <c r="N6" s="85">
        <v>72</v>
      </c>
      <c r="O6" s="85">
        <v>15</v>
      </c>
      <c r="P6" s="85">
        <v>0</v>
      </c>
      <c r="Q6" s="85">
        <v>1</v>
      </c>
      <c r="R6" s="85">
        <v>6</v>
      </c>
      <c r="S6" s="85">
        <v>22</v>
      </c>
      <c r="T6" s="85">
        <v>103</v>
      </c>
      <c r="U6" s="85">
        <v>0</v>
      </c>
      <c r="V6" s="85">
        <v>9</v>
      </c>
      <c r="W6" s="85">
        <v>2</v>
      </c>
      <c r="X6" s="85">
        <v>114</v>
      </c>
      <c r="Y6" s="85">
        <v>15</v>
      </c>
      <c r="Z6" s="85">
        <v>15</v>
      </c>
      <c r="AA6" s="85">
        <v>3</v>
      </c>
      <c r="AB6" s="85">
        <v>3</v>
      </c>
      <c r="AC6" s="85">
        <v>4</v>
      </c>
      <c r="AD6" s="85">
        <v>4</v>
      </c>
      <c r="AE6" s="85">
        <v>0</v>
      </c>
      <c r="AF6" s="85">
        <v>0</v>
      </c>
      <c r="AG6" s="85">
        <v>0</v>
      </c>
      <c r="AH6" s="85">
        <v>6</v>
      </c>
      <c r="AI6" s="85">
        <v>6</v>
      </c>
      <c r="AJ6" s="85">
        <v>3</v>
      </c>
      <c r="AK6" s="85">
        <v>0</v>
      </c>
      <c r="AL6" s="85">
        <v>0</v>
      </c>
      <c r="AM6" s="85">
        <v>3</v>
      </c>
      <c r="AN6" s="85">
        <v>1</v>
      </c>
      <c r="AO6" s="85">
        <v>0</v>
      </c>
      <c r="AP6" s="85">
        <v>1</v>
      </c>
      <c r="AQ6" s="85">
        <v>28</v>
      </c>
      <c r="AR6" s="85">
        <v>0</v>
      </c>
      <c r="AS6" s="85">
        <v>0</v>
      </c>
      <c r="AT6" s="85">
        <v>28</v>
      </c>
      <c r="AU6" s="85">
        <v>0</v>
      </c>
      <c r="AV6" s="85">
        <v>2</v>
      </c>
      <c r="AW6" s="85">
        <v>3</v>
      </c>
      <c r="AX6" s="85">
        <v>12</v>
      </c>
      <c r="AY6" s="85">
        <v>17</v>
      </c>
      <c r="AZ6" s="85">
        <v>0</v>
      </c>
      <c r="BA6" s="85">
        <v>0</v>
      </c>
      <c r="BB6" s="85">
        <v>0</v>
      </c>
      <c r="BC6" s="85">
        <v>0</v>
      </c>
      <c r="BD6" s="85">
        <v>0</v>
      </c>
      <c r="BE6" s="85">
        <v>0</v>
      </c>
      <c r="BF6" s="85">
        <v>1</v>
      </c>
      <c r="BG6" s="85">
        <v>1</v>
      </c>
      <c r="BH6" s="85">
        <v>0</v>
      </c>
      <c r="BI6" s="85">
        <v>153</v>
      </c>
      <c r="BJ6" s="85">
        <v>8</v>
      </c>
      <c r="BK6" s="85">
        <v>161</v>
      </c>
      <c r="BL6" s="85">
        <v>175</v>
      </c>
      <c r="BM6" s="85">
        <v>250</v>
      </c>
      <c r="BN6" s="85">
        <v>53</v>
      </c>
      <c r="BO6" s="85">
        <v>597</v>
      </c>
      <c r="BP6" s="85">
        <v>161</v>
      </c>
      <c r="BQ6" s="85">
        <v>1236</v>
      </c>
    </row>
    <row r="7" spans="1:69" s="82" customFormat="1" ht="28.5" collapsed="1" thickTop="1" thickBot="1" x14ac:dyDescent="0.3">
      <c r="A7" s="86" t="s">
        <v>444</v>
      </c>
      <c r="B7" s="78">
        <v>3</v>
      </c>
      <c r="C7" s="78">
        <v>1628</v>
      </c>
      <c r="D7" s="78">
        <v>394</v>
      </c>
      <c r="E7" s="78">
        <v>9771</v>
      </c>
      <c r="F7" s="86">
        <v>11796</v>
      </c>
      <c r="G7" s="86">
        <v>1613</v>
      </c>
      <c r="H7" s="86">
        <v>360</v>
      </c>
      <c r="I7" s="86">
        <v>1200</v>
      </c>
      <c r="J7" s="86">
        <v>3173</v>
      </c>
      <c r="K7" s="86">
        <v>201</v>
      </c>
      <c r="L7" s="86">
        <v>80</v>
      </c>
      <c r="M7" s="86">
        <v>628</v>
      </c>
      <c r="N7" s="86">
        <v>909</v>
      </c>
      <c r="O7" s="86">
        <v>155</v>
      </c>
      <c r="P7" s="86">
        <v>2</v>
      </c>
      <c r="Q7" s="86">
        <v>1</v>
      </c>
      <c r="R7" s="86">
        <v>77</v>
      </c>
      <c r="S7" s="86">
        <v>235</v>
      </c>
      <c r="T7" s="86">
        <v>588</v>
      </c>
      <c r="U7" s="86">
        <v>3</v>
      </c>
      <c r="V7" s="86">
        <v>72</v>
      </c>
      <c r="W7" s="86">
        <v>16</v>
      </c>
      <c r="X7" s="86">
        <v>679</v>
      </c>
      <c r="Y7" s="86">
        <v>68</v>
      </c>
      <c r="Z7" s="86">
        <v>68</v>
      </c>
      <c r="AA7" s="86">
        <v>4</v>
      </c>
      <c r="AB7" s="86">
        <v>4</v>
      </c>
      <c r="AC7" s="86">
        <v>20</v>
      </c>
      <c r="AD7" s="86">
        <v>20</v>
      </c>
      <c r="AE7" s="86">
        <v>10</v>
      </c>
      <c r="AF7" s="86">
        <v>1</v>
      </c>
      <c r="AG7" s="86">
        <v>11</v>
      </c>
      <c r="AH7" s="86">
        <v>44</v>
      </c>
      <c r="AI7" s="86">
        <v>44</v>
      </c>
      <c r="AJ7" s="86">
        <v>55</v>
      </c>
      <c r="AK7" s="86">
        <v>0</v>
      </c>
      <c r="AL7" s="86">
        <v>3</v>
      </c>
      <c r="AM7" s="86">
        <v>58</v>
      </c>
      <c r="AN7" s="86">
        <v>3</v>
      </c>
      <c r="AO7" s="86">
        <v>0</v>
      </c>
      <c r="AP7" s="86">
        <v>3</v>
      </c>
      <c r="AQ7" s="86">
        <v>562</v>
      </c>
      <c r="AR7" s="86">
        <v>2</v>
      </c>
      <c r="AS7" s="86">
        <v>4</v>
      </c>
      <c r="AT7" s="86">
        <v>568</v>
      </c>
      <c r="AU7" s="86">
        <v>0</v>
      </c>
      <c r="AV7" s="86">
        <v>35</v>
      </c>
      <c r="AW7" s="86">
        <v>5</v>
      </c>
      <c r="AX7" s="86">
        <v>348</v>
      </c>
      <c r="AY7" s="86">
        <v>388</v>
      </c>
      <c r="AZ7" s="86">
        <v>3</v>
      </c>
      <c r="BA7" s="86">
        <v>3</v>
      </c>
      <c r="BB7" s="86">
        <v>7</v>
      </c>
      <c r="BC7" s="86">
        <v>7</v>
      </c>
      <c r="BD7" s="86">
        <v>1</v>
      </c>
      <c r="BE7" s="86">
        <v>1</v>
      </c>
      <c r="BF7" s="86">
        <v>5</v>
      </c>
      <c r="BG7" s="86">
        <v>5</v>
      </c>
      <c r="BH7" s="86">
        <v>45</v>
      </c>
      <c r="BI7" s="86">
        <v>2704</v>
      </c>
      <c r="BJ7" s="86">
        <v>259</v>
      </c>
      <c r="BK7" s="86">
        <v>3008</v>
      </c>
      <c r="BL7" s="86">
        <v>1508</v>
      </c>
      <c r="BM7" s="86">
        <v>3484</v>
      </c>
      <c r="BN7" s="86">
        <v>920</v>
      </c>
      <c r="BO7" s="86">
        <v>12060</v>
      </c>
      <c r="BP7" s="86">
        <v>3008</v>
      </c>
      <c r="BQ7" s="86">
        <v>20980</v>
      </c>
    </row>
    <row r="8" spans="1:69" s="77" customFormat="1" ht="15" hidden="1" thickTop="1" thickBot="1" x14ac:dyDescent="0.25">
      <c r="A8" s="96" t="s">
        <v>445</v>
      </c>
      <c r="B8" s="78">
        <v>1270</v>
      </c>
      <c r="C8" s="78">
        <v>489444.74</v>
      </c>
      <c r="D8" s="78">
        <v>61481.14</v>
      </c>
      <c r="E8" s="78">
        <v>2975426.21</v>
      </c>
      <c r="F8" s="86">
        <v>3527622.09</v>
      </c>
      <c r="G8" s="86">
        <v>458133.86</v>
      </c>
      <c r="H8" s="86">
        <v>36780.999999999993</v>
      </c>
      <c r="I8" s="86">
        <v>369111.12</v>
      </c>
      <c r="J8" s="86">
        <v>864025.98</v>
      </c>
      <c r="K8" s="86">
        <v>58419.9</v>
      </c>
      <c r="L8" s="86">
        <v>13667.16</v>
      </c>
      <c r="M8" s="86">
        <v>238666.81000000003</v>
      </c>
      <c r="N8" s="86">
        <v>310753.87</v>
      </c>
      <c r="O8" s="86">
        <v>87049.889999999985</v>
      </c>
      <c r="P8" s="86">
        <v>1120</v>
      </c>
      <c r="Q8" s="86">
        <v>382.5</v>
      </c>
      <c r="R8" s="86">
        <v>42259.83</v>
      </c>
      <c r="S8" s="86">
        <v>130812.22</v>
      </c>
      <c r="T8" s="86">
        <v>336060.33</v>
      </c>
      <c r="U8" s="86">
        <v>1680</v>
      </c>
      <c r="V8" s="86">
        <v>40320</v>
      </c>
      <c r="W8" s="86">
        <v>8960</v>
      </c>
      <c r="X8" s="86">
        <v>387020.33000000007</v>
      </c>
      <c r="Y8" s="86">
        <v>34777.81</v>
      </c>
      <c r="Z8" s="86">
        <v>34777.81</v>
      </c>
      <c r="AA8" s="86">
        <v>18050</v>
      </c>
      <c r="AB8" s="86">
        <v>18050</v>
      </c>
      <c r="AC8" s="86">
        <v>10079.99</v>
      </c>
      <c r="AD8" s="86">
        <v>10079.99</v>
      </c>
      <c r="AE8" s="86">
        <v>12000</v>
      </c>
      <c r="AF8" s="86">
        <v>560</v>
      </c>
      <c r="AG8" s="86">
        <v>12560</v>
      </c>
      <c r="AH8" s="86">
        <v>52800</v>
      </c>
      <c r="AI8" s="86">
        <v>52800</v>
      </c>
      <c r="AJ8" s="86">
        <v>31360</v>
      </c>
      <c r="AK8" s="86">
        <v>0</v>
      </c>
      <c r="AL8" s="86">
        <v>1327.5</v>
      </c>
      <c r="AM8" s="86">
        <v>32687.5</v>
      </c>
      <c r="AN8" s="86">
        <v>1680</v>
      </c>
      <c r="AO8" s="86">
        <v>0</v>
      </c>
      <c r="AP8" s="86">
        <v>1680</v>
      </c>
      <c r="AQ8" s="86">
        <v>141560</v>
      </c>
      <c r="AR8" s="86">
        <v>460</v>
      </c>
      <c r="AS8" s="86">
        <v>1120</v>
      </c>
      <c r="AT8" s="86">
        <v>143140</v>
      </c>
      <c r="AU8" s="86">
        <v>0</v>
      </c>
      <c r="AV8" s="86">
        <v>9888.6</v>
      </c>
      <c r="AW8" s="86">
        <v>886.5</v>
      </c>
      <c r="AX8" s="86">
        <v>99814.15</v>
      </c>
      <c r="AY8" s="86">
        <v>110589.25000000001</v>
      </c>
      <c r="AZ8" s="86">
        <v>1024</v>
      </c>
      <c r="BA8" s="86">
        <v>1024</v>
      </c>
      <c r="BB8" s="86">
        <v>2824</v>
      </c>
      <c r="BC8" s="86">
        <v>2824</v>
      </c>
      <c r="BD8" s="86">
        <v>480</v>
      </c>
      <c r="BE8" s="86">
        <v>480</v>
      </c>
      <c r="BF8" s="86">
        <v>1624</v>
      </c>
      <c r="BG8" s="86">
        <v>1624</v>
      </c>
      <c r="BH8" s="86">
        <v>33000</v>
      </c>
      <c r="BI8" s="86">
        <v>2470799.8600000003</v>
      </c>
      <c r="BJ8" s="86">
        <v>246000</v>
      </c>
      <c r="BK8" s="86">
        <v>2749799.8600000003</v>
      </c>
      <c r="BL8" s="86">
        <v>708638.01999999979</v>
      </c>
      <c r="BM8" s="86">
        <v>1019147.1000000001</v>
      </c>
      <c r="BN8" s="86">
        <v>173455.80000000002</v>
      </c>
      <c r="BO8" s="86">
        <v>3741310.12</v>
      </c>
      <c r="BP8" s="86">
        <v>2749799.8600000003</v>
      </c>
      <c r="BQ8" s="86">
        <v>8392350.9000000004</v>
      </c>
    </row>
    <row r="9" spans="1:69" ht="39.75" thickTop="1" x14ac:dyDescent="0.25">
      <c r="A9" s="97" t="s">
        <v>446</v>
      </c>
      <c r="F9" s="87">
        <v>299</v>
      </c>
      <c r="G9" s="87">
        <f t="shared" ref="G9:BJ9" si="0">G8/G7</f>
        <v>284.02595164290142</v>
      </c>
      <c r="H9" s="87">
        <f t="shared" si="0"/>
        <v>102.16944444444442</v>
      </c>
      <c r="I9" s="87">
        <f t="shared" si="0"/>
        <v>307.5926</v>
      </c>
      <c r="J9" s="87">
        <v>272</v>
      </c>
      <c r="K9" s="87">
        <f t="shared" si="0"/>
        <v>290.64626865671642</v>
      </c>
      <c r="L9" s="87">
        <f t="shared" si="0"/>
        <v>170.83949999999999</v>
      </c>
      <c r="M9" s="87">
        <f t="shared" si="0"/>
        <v>380.04269108280261</v>
      </c>
      <c r="N9" s="87">
        <v>342</v>
      </c>
      <c r="O9" s="87">
        <f t="shared" si="0"/>
        <v>561.61219354838704</v>
      </c>
      <c r="P9" s="87">
        <f t="shared" si="0"/>
        <v>560</v>
      </c>
      <c r="Q9" s="87">
        <f t="shared" si="0"/>
        <v>382.5</v>
      </c>
      <c r="R9" s="87">
        <f t="shared" si="0"/>
        <v>548.8289610389611</v>
      </c>
      <c r="S9" s="87">
        <v>556</v>
      </c>
      <c r="T9" s="87">
        <f t="shared" si="0"/>
        <v>571.5311734693878</v>
      </c>
      <c r="U9" s="87">
        <f t="shared" si="0"/>
        <v>560</v>
      </c>
      <c r="V9" s="87">
        <f t="shared" si="0"/>
        <v>560</v>
      </c>
      <c r="W9" s="87">
        <f t="shared" si="0"/>
        <v>560</v>
      </c>
      <c r="X9" s="87">
        <v>569</v>
      </c>
      <c r="Y9" s="87">
        <f t="shared" si="0"/>
        <v>511.43838235294112</v>
      </c>
      <c r="Z9" s="87">
        <v>511</v>
      </c>
      <c r="AA9" s="87">
        <f t="shared" si="0"/>
        <v>4512.5</v>
      </c>
      <c r="AB9" s="87">
        <f t="shared" si="0"/>
        <v>4512.5</v>
      </c>
      <c r="AC9" s="87">
        <f t="shared" si="0"/>
        <v>503.99950000000001</v>
      </c>
      <c r="AD9" s="87">
        <v>504</v>
      </c>
      <c r="AE9" s="87">
        <f t="shared" si="0"/>
        <v>1200</v>
      </c>
      <c r="AF9" s="87">
        <f t="shared" si="0"/>
        <v>560</v>
      </c>
      <c r="AG9" s="87">
        <v>1142</v>
      </c>
      <c r="AH9" s="87">
        <f t="shared" si="0"/>
        <v>1200</v>
      </c>
      <c r="AI9" s="87">
        <f t="shared" si="0"/>
        <v>1200</v>
      </c>
      <c r="AJ9" s="87">
        <f t="shared" si="0"/>
        <v>570.18181818181813</v>
      </c>
      <c r="AK9" s="87" t="e">
        <f t="shared" si="0"/>
        <v>#DIV/0!</v>
      </c>
      <c r="AL9" s="87">
        <f t="shared" si="0"/>
        <v>442.5</v>
      </c>
      <c r="AM9" s="87">
        <v>563</v>
      </c>
      <c r="AN9" s="87">
        <f t="shared" si="0"/>
        <v>560</v>
      </c>
      <c r="AO9" s="87" t="e">
        <f t="shared" si="0"/>
        <v>#DIV/0!</v>
      </c>
      <c r="AP9" s="87">
        <f t="shared" si="0"/>
        <v>560</v>
      </c>
      <c r="AQ9" s="87">
        <f t="shared" si="0"/>
        <v>251.88612099644129</v>
      </c>
      <c r="AR9" s="87">
        <f t="shared" si="0"/>
        <v>230</v>
      </c>
      <c r="AS9" s="87">
        <f t="shared" si="0"/>
        <v>280</v>
      </c>
      <c r="AT9" s="87">
        <v>252</v>
      </c>
      <c r="AU9" s="87" t="e">
        <f t="shared" si="0"/>
        <v>#DIV/0!</v>
      </c>
      <c r="AV9" s="87">
        <f t="shared" si="0"/>
        <v>282.53142857142859</v>
      </c>
      <c r="AW9" s="87">
        <f t="shared" si="0"/>
        <v>177.3</v>
      </c>
      <c r="AX9" s="87">
        <f t="shared" si="0"/>
        <v>286.82227011494251</v>
      </c>
      <c r="AY9" s="87">
        <v>285</v>
      </c>
      <c r="AZ9" s="87">
        <f t="shared" si="0"/>
        <v>341.33333333333331</v>
      </c>
      <c r="BA9" s="87">
        <v>341</v>
      </c>
      <c r="BB9" s="87">
        <f t="shared" si="0"/>
        <v>403.42857142857144</v>
      </c>
      <c r="BC9" s="87">
        <v>403</v>
      </c>
      <c r="BD9" s="87">
        <f t="shared" si="0"/>
        <v>480</v>
      </c>
      <c r="BE9" s="87">
        <f t="shared" si="0"/>
        <v>480</v>
      </c>
      <c r="BF9" s="87">
        <f t="shared" si="0"/>
        <v>324.8</v>
      </c>
      <c r="BG9" s="87">
        <f t="shared" si="0"/>
        <v>324.8</v>
      </c>
      <c r="BH9" s="87">
        <f t="shared" si="0"/>
        <v>733.33333333333337</v>
      </c>
      <c r="BI9" s="87">
        <f t="shared" si="0"/>
        <v>913.75734467455629</v>
      </c>
      <c r="BJ9" s="87">
        <f t="shared" si="0"/>
        <v>949.80694980694977</v>
      </c>
      <c r="BK9" s="87">
        <v>1000</v>
      </c>
      <c r="BL9" s="92"/>
      <c r="BM9" s="92"/>
      <c r="BN9" s="92"/>
      <c r="BO9" s="92"/>
      <c r="BP9" s="92"/>
      <c r="BQ9" s="87"/>
    </row>
    <row r="10" spans="1:69" ht="15.75" x14ac:dyDescent="0.25">
      <c r="A10" s="99" t="s">
        <v>447</v>
      </c>
      <c r="F10" s="98">
        <f>F7*F9</f>
        <v>3527004</v>
      </c>
      <c r="G10" s="98">
        <f t="shared" ref="G10:BK10" si="1">G7*G9</f>
        <v>458133.86</v>
      </c>
      <c r="H10" s="98">
        <f t="shared" si="1"/>
        <v>36780.999999999993</v>
      </c>
      <c r="I10" s="98">
        <f t="shared" si="1"/>
        <v>369111.12</v>
      </c>
      <c r="J10" s="98">
        <f t="shared" si="1"/>
        <v>863056</v>
      </c>
      <c r="K10" s="98">
        <f t="shared" si="1"/>
        <v>58419.9</v>
      </c>
      <c r="L10" s="98">
        <f t="shared" si="1"/>
        <v>13667.16</v>
      </c>
      <c r="M10" s="98">
        <f t="shared" si="1"/>
        <v>238666.81000000003</v>
      </c>
      <c r="N10" s="98">
        <f t="shared" si="1"/>
        <v>310878</v>
      </c>
      <c r="O10" s="98">
        <f t="shared" si="1"/>
        <v>87049.889999999985</v>
      </c>
      <c r="P10" s="98">
        <f t="shared" si="1"/>
        <v>1120</v>
      </c>
      <c r="Q10" s="98">
        <f t="shared" si="1"/>
        <v>382.5</v>
      </c>
      <c r="R10" s="98">
        <f t="shared" si="1"/>
        <v>42259.83</v>
      </c>
      <c r="S10" s="98">
        <f t="shared" si="1"/>
        <v>130660</v>
      </c>
      <c r="T10" s="98">
        <f t="shared" si="1"/>
        <v>336060.33</v>
      </c>
      <c r="U10" s="98">
        <f t="shared" si="1"/>
        <v>1680</v>
      </c>
      <c r="V10" s="98">
        <f t="shared" si="1"/>
        <v>40320</v>
      </c>
      <c r="W10" s="98">
        <f t="shared" si="1"/>
        <v>8960</v>
      </c>
      <c r="X10" s="98">
        <f t="shared" si="1"/>
        <v>386351</v>
      </c>
      <c r="Y10" s="98">
        <f t="shared" si="1"/>
        <v>34777.81</v>
      </c>
      <c r="Z10" s="98">
        <f t="shared" si="1"/>
        <v>34748</v>
      </c>
      <c r="AA10" s="98">
        <f t="shared" si="1"/>
        <v>18050</v>
      </c>
      <c r="AB10" s="98">
        <f t="shared" si="1"/>
        <v>18050</v>
      </c>
      <c r="AC10" s="98">
        <f t="shared" si="1"/>
        <v>10079.99</v>
      </c>
      <c r="AD10" s="98">
        <f t="shared" si="1"/>
        <v>10080</v>
      </c>
      <c r="AE10" s="98">
        <f t="shared" si="1"/>
        <v>12000</v>
      </c>
      <c r="AF10" s="98">
        <f t="shared" si="1"/>
        <v>560</v>
      </c>
      <c r="AG10" s="98">
        <f t="shared" si="1"/>
        <v>12562</v>
      </c>
      <c r="AH10" s="98">
        <f t="shared" si="1"/>
        <v>52800</v>
      </c>
      <c r="AI10" s="98">
        <f t="shared" si="1"/>
        <v>52800</v>
      </c>
      <c r="AJ10" s="98">
        <f t="shared" si="1"/>
        <v>31359.999999999996</v>
      </c>
      <c r="AK10" s="98" t="e">
        <f t="shared" si="1"/>
        <v>#DIV/0!</v>
      </c>
      <c r="AL10" s="98">
        <f t="shared" si="1"/>
        <v>1327.5</v>
      </c>
      <c r="AM10" s="98">
        <f t="shared" si="1"/>
        <v>32654</v>
      </c>
      <c r="AN10" s="98">
        <f t="shared" si="1"/>
        <v>1680</v>
      </c>
      <c r="AO10" s="98" t="e">
        <f t="shared" si="1"/>
        <v>#DIV/0!</v>
      </c>
      <c r="AP10" s="98">
        <f t="shared" si="1"/>
        <v>1680</v>
      </c>
      <c r="AQ10" s="98">
        <f t="shared" si="1"/>
        <v>141560</v>
      </c>
      <c r="AR10" s="98">
        <f t="shared" si="1"/>
        <v>460</v>
      </c>
      <c r="AS10" s="98">
        <f t="shared" si="1"/>
        <v>1120</v>
      </c>
      <c r="AT10" s="98">
        <f t="shared" si="1"/>
        <v>143136</v>
      </c>
      <c r="AU10" s="98" t="e">
        <f t="shared" si="1"/>
        <v>#DIV/0!</v>
      </c>
      <c r="AV10" s="98">
        <f t="shared" si="1"/>
        <v>9888.6</v>
      </c>
      <c r="AW10" s="98">
        <f t="shared" si="1"/>
        <v>886.5</v>
      </c>
      <c r="AX10" s="98">
        <f t="shared" si="1"/>
        <v>99814.15</v>
      </c>
      <c r="AY10" s="98">
        <f t="shared" si="1"/>
        <v>110580</v>
      </c>
      <c r="AZ10" s="98">
        <f t="shared" si="1"/>
        <v>1024</v>
      </c>
      <c r="BA10" s="98">
        <f t="shared" si="1"/>
        <v>1023</v>
      </c>
      <c r="BB10" s="98">
        <f t="shared" si="1"/>
        <v>2824</v>
      </c>
      <c r="BC10" s="98">
        <f t="shared" si="1"/>
        <v>2821</v>
      </c>
      <c r="BD10" s="98">
        <f t="shared" si="1"/>
        <v>480</v>
      </c>
      <c r="BE10" s="98">
        <f t="shared" si="1"/>
        <v>480</v>
      </c>
      <c r="BF10" s="98">
        <f t="shared" si="1"/>
        <v>1624</v>
      </c>
      <c r="BG10" s="98">
        <f t="shared" si="1"/>
        <v>1624</v>
      </c>
      <c r="BH10" s="98">
        <f t="shared" si="1"/>
        <v>33000</v>
      </c>
      <c r="BI10" s="98">
        <f t="shared" si="1"/>
        <v>2470799.8600000003</v>
      </c>
      <c r="BJ10" s="98">
        <f t="shared" si="1"/>
        <v>246000</v>
      </c>
      <c r="BK10" s="98">
        <f t="shared" si="1"/>
        <v>3008000</v>
      </c>
      <c r="BL10" s="92"/>
      <c r="BM10" s="92"/>
      <c r="BN10" s="92"/>
      <c r="BO10" s="92"/>
      <c r="BP10" s="92"/>
      <c r="BQ10" s="98">
        <f>F10+J10+N10+S10+X10+Z10+AB10+AD10+AG10+AI10+AM10+AP10+AT10+AY10+BA10+BC10+BE10+BG10+BK10</f>
        <v>8648187</v>
      </c>
    </row>
    <row r="11" spans="1:69" x14ac:dyDescent="0.3">
      <c r="A11" s="99" t="s">
        <v>448</v>
      </c>
      <c r="F11" s="87"/>
      <c r="G11" s="87"/>
      <c r="H11" s="88"/>
      <c r="I11" s="89"/>
      <c r="J11" s="90"/>
      <c r="K11" s="89"/>
      <c r="L11" s="89"/>
      <c r="M11" s="89"/>
      <c r="N11" s="90"/>
      <c r="O11" s="91"/>
      <c r="P11" s="91"/>
      <c r="Q11" s="91"/>
      <c r="R11" s="91"/>
      <c r="S11" s="92"/>
      <c r="T11" s="89"/>
      <c r="U11" s="89"/>
      <c r="V11" s="89"/>
      <c r="W11" s="89"/>
      <c r="X11" s="89"/>
      <c r="Y11" s="93"/>
      <c r="Z11" s="93"/>
      <c r="AA11" s="93"/>
      <c r="AB11" s="89"/>
      <c r="AC11" s="93"/>
      <c r="AD11" s="89"/>
      <c r="AE11" s="89"/>
      <c r="AF11" s="89"/>
      <c r="AG11" s="89"/>
      <c r="AH11" s="92"/>
      <c r="AI11" s="89"/>
      <c r="AJ11" s="89"/>
      <c r="AK11" s="89"/>
      <c r="AL11" s="89"/>
      <c r="AM11" s="89"/>
      <c r="AN11" s="89"/>
      <c r="AO11" s="89"/>
      <c r="AP11" s="89"/>
      <c r="AQ11" s="89"/>
      <c r="AR11" s="89"/>
      <c r="AS11" s="89"/>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8">
        <f>BQ10*12</f>
        <v>103778244</v>
      </c>
    </row>
    <row r="12" spans="1:69" x14ac:dyDescent="0.3">
      <c r="A12" s="95"/>
      <c r="F12" s="87"/>
      <c r="G12" s="87"/>
      <c r="H12" s="88"/>
      <c r="I12" s="89"/>
      <c r="J12" s="90"/>
      <c r="K12" s="89"/>
      <c r="L12" s="89"/>
      <c r="M12" s="89"/>
      <c r="N12" s="90"/>
      <c r="O12" s="91"/>
      <c r="P12" s="91"/>
      <c r="Q12" s="91"/>
      <c r="R12" s="91"/>
      <c r="S12" s="92"/>
      <c r="T12" s="89"/>
      <c r="U12" s="89"/>
      <c r="V12" s="89"/>
      <c r="W12" s="89"/>
      <c r="X12" s="89"/>
      <c r="Y12" s="93"/>
      <c r="Z12" s="93"/>
      <c r="AA12" s="93"/>
      <c r="AB12" s="89"/>
      <c r="AC12" s="93"/>
      <c r="AD12" s="89"/>
      <c r="AE12" s="89"/>
      <c r="AF12" s="89"/>
      <c r="AG12" s="89"/>
      <c r="AH12" s="92"/>
      <c r="AI12" s="89"/>
      <c r="AJ12" s="89"/>
      <c r="AK12" s="89"/>
      <c r="AL12" s="89"/>
      <c r="AM12" s="89"/>
      <c r="AN12" s="89"/>
      <c r="AO12" s="89"/>
      <c r="AP12" s="89"/>
      <c r="AQ12" s="89"/>
      <c r="AR12" s="89"/>
      <c r="AS12" s="89"/>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87"/>
    </row>
    <row r="13" spans="1:69" x14ac:dyDescent="0.3">
      <c r="A13" s="95"/>
      <c r="F13" s="87"/>
      <c r="G13" s="87"/>
      <c r="H13" s="88"/>
      <c r="I13" s="89"/>
      <c r="J13" s="90"/>
      <c r="K13" s="89"/>
      <c r="L13" s="89"/>
      <c r="M13" s="89"/>
      <c r="N13" s="90"/>
      <c r="O13" s="91"/>
      <c r="P13" s="91"/>
      <c r="Q13" s="91"/>
      <c r="R13" s="91"/>
      <c r="S13" s="92"/>
      <c r="T13" s="89"/>
      <c r="U13" s="89"/>
      <c r="V13" s="89"/>
      <c r="W13" s="89"/>
      <c r="X13" s="89"/>
      <c r="Y13" s="93"/>
      <c r="Z13" s="93"/>
      <c r="AA13" s="93"/>
      <c r="AB13" s="89"/>
      <c r="AC13" s="93"/>
      <c r="AD13" s="89"/>
      <c r="AE13" s="89"/>
      <c r="AF13" s="89"/>
      <c r="AG13" s="89"/>
      <c r="AH13" s="92"/>
      <c r="AI13" s="89"/>
      <c r="AJ13" s="89"/>
      <c r="AK13" s="89"/>
      <c r="AL13" s="89"/>
      <c r="AM13" s="89"/>
      <c r="AN13" s="89"/>
      <c r="AO13" s="89"/>
      <c r="AP13" s="89"/>
      <c r="AQ13" s="89"/>
      <c r="AR13" s="89"/>
      <c r="AS13" s="89"/>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87"/>
    </row>
    <row r="14" spans="1:69" ht="15.75" x14ac:dyDescent="0.25">
      <c r="J14" s="132" t="s">
        <v>474</v>
      </c>
      <c r="K14" s="133"/>
      <c r="L14" s="133"/>
      <c r="M14" s="133"/>
      <c r="N14" s="132" t="s">
        <v>475</v>
      </c>
    </row>
    <row r="15" spans="1:69" ht="15.75" x14ac:dyDescent="0.25">
      <c r="A15" s="100" t="s">
        <v>449</v>
      </c>
      <c r="B15" s="100"/>
      <c r="C15" s="100"/>
      <c r="D15" s="100"/>
      <c r="E15" s="100"/>
      <c r="F15" s="100"/>
      <c r="J15" s="86">
        <v>406265</v>
      </c>
      <c r="K15" s="86"/>
      <c r="L15" s="86"/>
      <c r="M15" s="86"/>
      <c r="N15" s="86">
        <f>J15*12</f>
        <v>4875180</v>
      </c>
    </row>
    <row r="16" spans="1:69" ht="15.75" x14ac:dyDescent="0.25">
      <c r="A16" s="100" t="s">
        <v>481</v>
      </c>
      <c r="B16" s="100"/>
      <c r="C16" s="100"/>
      <c r="D16" s="100"/>
      <c r="E16" s="100"/>
      <c r="F16" s="100"/>
      <c r="J16" s="86"/>
      <c r="N16" s="86">
        <v>277000</v>
      </c>
    </row>
    <row r="17" spans="1:68" ht="15.75" x14ac:dyDescent="0.25">
      <c r="A17" s="100" t="s">
        <v>450</v>
      </c>
      <c r="B17" s="100"/>
      <c r="C17" s="100"/>
      <c r="D17" s="100"/>
      <c r="E17" s="100"/>
      <c r="F17" s="100" t="s">
        <v>482</v>
      </c>
      <c r="J17" s="86">
        <f>F9*33</f>
        <v>9867</v>
      </c>
      <c r="N17" s="86">
        <f>J17*12</f>
        <v>118404</v>
      </c>
    </row>
    <row r="18" spans="1:68" x14ac:dyDescent="0.3">
      <c r="A18" s="100"/>
      <c r="B18" s="100"/>
      <c r="C18" s="100"/>
      <c r="D18" s="100"/>
      <c r="E18" s="100"/>
      <c r="F18" s="100"/>
    </row>
    <row r="19" spans="1:68" s="75" customFormat="1" x14ac:dyDescent="0.3">
      <c r="A19" s="75" t="s">
        <v>483</v>
      </c>
      <c r="F19" s="144">
        <f>BQ11+N15+N16+N17</f>
        <v>109048828</v>
      </c>
      <c r="I19" s="145"/>
      <c r="J19" s="74"/>
      <c r="K19" s="145"/>
      <c r="L19" s="145"/>
      <c r="M19" s="145"/>
      <c r="N19" s="74"/>
      <c r="O19" s="74"/>
      <c r="P19" s="74"/>
      <c r="Q19" s="74"/>
      <c r="R19" s="74"/>
      <c r="S19" s="71"/>
      <c r="T19" s="145"/>
      <c r="U19" s="145"/>
      <c r="V19" s="145"/>
      <c r="W19" s="145"/>
      <c r="X19" s="145"/>
      <c r="Y19" s="146"/>
      <c r="Z19" s="146"/>
      <c r="AA19" s="146"/>
      <c r="AB19" s="145"/>
      <c r="AC19" s="146"/>
      <c r="AD19" s="145"/>
      <c r="AE19" s="145"/>
      <c r="AF19" s="145"/>
      <c r="AG19" s="145"/>
      <c r="AH19" s="71"/>
      <c r="AI19" s="145"/>
      <c r="AJ19" s="145"/>
      <c r="AK19" s="145"/>
      <c r="AL19" s="145"/>
      <c r="AM19" s="145"/>
      <c r="AN19" s="145"/>
      <c r="AO19" s="145"/>
      <c r="AP19" s="145"/>
      <c r="AQ19" s="145"/>
      <c r="AR19" s="145"/>
      <c r="AS19" s="145"/>
      <c r="AT19" s="71"/>
      <c r="AU19" s="71"/>
      <c r="AV19" s="71"/>
      <c r="AW19" s="71"/>
      <c r="AX19" s="71"/>
      <c r="AY19" s="71"/>
      <c r="AZ19" s="71"/>
      <c r="BA19" s="71"/>
      <c r="BB19" s="71"/>
      <c r="BC19" s="71"/>
      <c r="BD19" s="71"/>
      <c r="BE19" s="71"/>
      <c r="BF19" s="71"/>
      <c r="BG19" s="71"/>
      <c r="BH19" s="71"/>
      <c r="BI19" s="71"/>
      <c r="BJ19" s="71"/>
      <c r="BK19" s="71"/>
      <c r="BL19" s="71"/>
      <c r="BM19" s="71"/>
      <c r="BN19" s="71"/>
      <c r="BO19" s="71"/>
      <c r="BP19" s="71"/>
    </row>
  </sheetData>
  <pageMargins left="0.28000000000000003" right="0.15" top="0.24" bottom="0.26" header="0.16" footer="0.15"/>
  <pageSetup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3"/>
  <sheetViews>
    <sheetView zoomScaleNormal="100" workbookViewId="0">
      <selection activeCell="B24" sqref="B24"/>
    </sheetView>
  </sheetViews>
  <sheetFormatPr defaultRowHeight="15" x14ac:dyDescent="0.25"/>
  <cols>
    <col min="1" max="1" width="67.85546875" style="101" bestFit="1" customWidth="1"/>
    <col min="2" max="2" width="15" style="101" bestFit="1" customWidth="1"/>
    <col min="3" max="3" width="15.28515625" style="101" bestFit="1" customWidth="1"/>
    <col min="4" max="16384" width="9.140625" style="101"/>
  </cols>
  <sheetData>
    <row r="1" spans="1:3" ht="15.75" x14ac:dyDescent="0.25">
      <c r="A1" s="166" t="s">
        <v>454</v>
      </c>
      <c r="B1" s="166"/>
    </row>
    <row r="2" spans="1:3" x14ac:dyDescent="0.25">
      <c r="A2" s="107" t="s">
        <v>455</v>
      </c>
      <c r="B2" s="107">
        <v>457274</v>
      </c>
    </row>
    <row r="3" spans="1:3" x14ac:dyDescent="0.25">
      <c r="A3" s="107" t="s">
        <v>457</v>
      </c>
      <c r="B3" s="107">
        <v>489000</v>
      </c>
    </row>
    <row r="4" spans="1:3" x14ac:dyDescent="0.25">
      <c r="A4" s="107" t="s">
        <v>456</v>
      </c>
      <c r="B4" s="107">
        <v>50</v>
      </c>
    </row>
    <row r="5" spans="1:3" x14ac:dyDescent="0.25">
      <c r="A5" s="107" t="s">
        <v>453</v>
      </c>
      <c r="B5" s="106">
        <f>B3*B4</f>
        <v>24450000</v>
      </c>
    </row>
    <row r="6" spans="1:3" x14ac:dyDescent="0.25">
      <c r="A6" s="107" t="s">
        <v>452</v>
      </c>
      <c r="B6" s="86">
        <v>1000000</v>
      </c>
    </row>
    <row r="7" spans="1:3" s="104" customFormat="1" x14ac:dyDescent="0.25">
      <c r="A7" s="106" t="s">
        <v>451</v>
      </c>
      <c r="B7" s="105">
        <f>(B5*12)+B6</f>
        <v>294400000</v>
      </c>
      <c r="C7" s="101"/>
    </row>
    <row r="9" spans="1:3" x14ac:dyDescent="0.25">
      <c r="A9" s="167"/>
      <c r="B9" s="167"/>
    </row>
    <row r="10" spans="1:3" x14ac:dyDescent="0.25">
      <c r="A10" s="103"/>
      <c r="B10" s="102"/>
    </row>
    <row r="11" spans="1:3" x14ac:dyDescent="0.25">
      <c r="A11" s="103"/>
      <c r="B11" s="102"/>
    </row>
    <row r="12" spans="1:3" x14ac:dyDescent="0.25">
      <c r="A12" s="103"/>
      <c r="B12" s="102"/>
    </row>
    <row r="13" spans="1:3" x14ac:dyDescent="0.25">
      <c r="A13" s="103"/>
      <c r="B13" s="102"/>
    </row>
  </sheetData>
  <mergeCells count="2">
    <mergeCell ref="A1:B1"/>
    <mergeCell ref="A9:B9"/>
  </mergeCells>
  <pageMargins left="0.45" right="0.45"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6"/>
  <sheetViews>
    <sheetView workbookViewId="0">
      <selection activeCell="C30" sqref="C30"/>
    </sheetView>
  </sheetViews>
  <sheetFormatPr defaultRowHeight="15" x14ac:dyDescent="0.25"/>
  <cols>
    <col min="1" max="1" width="60.5703125" style="101" bestFit="1" customWidth="1"/>
    <col min="2" max="2" width="16.85546875" style="101" bestFit="1" customWidth="1"/>
    <col min="3" max="3" width="22" style="101" customWidth="1"/>
    <col min="4" max="4" width="15.28515625" style="101" bestFit="1" customWidth="1"/>
    <col min="5" max="5" width="10" style="101" bestFit="1" customWidth="1"/>
    <col min="6" max="6" width="9.140625" style="101"/>
    <col min="7" max="7" width="23.140625" style="101" customWidth="1"/>
    <col min="8" max="16384" width="9.140625" style="101"/>
  </cols>
  <sheetData>
    <row r="1" spans="1:7" ht="15.75" x14ac:dyDescent="0.25">
      <c r="A1" s="117" t="s">
        <v>462</v>
      </c>
      <c r="B1" s="117" t="s">
        <v>461</v>
      </c>
    </row>
    <row r="2" spans="1:7" ht="15.75" x14ac:dyDescent="0.25">
      <c r="A2" s="115" t="s">
        <v>463</v>
      </c>
      <c r="B2" s="114">
        <v>168000</v>
      </c>
    </row>
    <row r="3" spans="1:7" ht="15.75" x14ac:dyDescent="0.25">
      <c r="A3" s="115" t="s">
        <v>460</v>
      </c>
      <c r="B3" s="116">
        <v>110</v>
      </c>
    </row>
    <row r="4" spans="1:7" ht="15.75" x14ac:dyDescent="0.25">
      <c r="A4" s="115" t="s">
        <v>447</v>
      </c>
      <c r="B4" s="115">
        <f>B2*B3</f>
        <v>18480000</v>
      </c>
    </row>
    <row r="5" spans="1:7" ht="15.75" x14ac:dyDescent="0.25">
      <c r="A5" s="115" t="s">
        <v>459</v>
      </c>
      <c r="B5" s="115">
        <f>B4*12</f>
        <v>221760000</v>
      </c>
    </row>
    <row r="6" spans="1:7" ht="15.75" x14ac:dyDescent="0.25">
      <c r="A6" s="115" t="s">
        <v>458</v>
      </c>
      <c r="B6" s="115">
        <f>B7-B5</f>
        <v>5650500</v>
      </c>
    </row>
    <row r="7" spans="1:7" ht="15.75" x14ac:dyDescent="0.25">
      <c r="A7" s="114" t="s">
        <v>464</v>
      </c>
      <c r="B7" s="113">
        <v>227410500</v>
      </c>
    </row>
    <row r="9" spans="1:7" x14ac:dyDescent="0.25">
      <c r="A9" s="118"/>
      <c r="B9" s="118"/>
    </row>
    <row r="10" spans="1:7" x14ac:dyDescent="0.25">
      <c r="A10" s="119" t="s">
        <v>465</v>
      </c>
      <c r="B10" s="120"/>
    </row>
    <row r="11" spans="1:7" x14ac:dyDescent="0.25">
      <c r="A11" s="119"/>
      <c r="B11" s="121"/>
      <c r="E11" s="112"/>
      <c r="G11" s="111"/>
    </row>
    <row r="12" spans="1:7" x14ac:dyDescent="0.25">
      <c r="A12" s="103"/>
      <c r="B12" s="102"/>
    </row>
    <row r="13" spans="1:7" x14ac:dyDescent="0.25">
      <c r="A13" s="103"/>
      <c r="B13" s="102"/>
    </row>
    <row r="14" spans="1:7" s="109" customFormat="1" ht="15.75" x14ac:dyDescent="0.25">
      <c r="B14" s="110"/>
    </row>
    <row r="16" spans="1:7" x14ac:dyDescent="0.25">
      <c r="B16" s="108"/>
    </row>
  </sheetData>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5"/>
  <sheetViews>
    <sheetView workbookViewId="0">
      <selection activeCell="D14" sqref="D14"/>
    </sheetView>
  </sheetViews>
  <sheetFormatPr defaultRowHeight="15" x14ac:dyDescent="0.25"/>
  <cols>
    <col min="1" max="1" width="3.5703125" style="101" bestFit="1" customWidth="1"/>
    <col min="2" max="2" width="60.5703125" style="101" bestFit="1" customWidth="1"/>
    <col min="3" max="3" width="16.42578125" style="101" customWidth="1"/>
    <col min="4" max="16384" width="9.140625" style="101"/>
  </cols>
  <sheetData>
    <row r="1" spans="1:3" ht="27" x14ac:dyDescent="0.25">
      <c r="A1" s="124" t="s">
        <v>1</v>
      </c>
      <c r="B1" s="125" t="s">
        <v>467</v>
      </c>
      <c r="C1" s="125" t="s">
        <v>3</v>
      </c>
    </row>
    <row r="2" spans="1:3" s="123" customFormat="1" ht="15.75" x14ac:dyDescent="0.25">
      <c r="A2" s="115">
        <v>1</v>
      </c>
      <c r="B2" s="115" t="s">
        <v>468</v>
      </c>
      <c r="C2" s="115">
        <v>221737</v>
      </c>
    </row>
    <row r="3" spans="1:3" ht="15.75" x14ac:dyDescent="0.25">
      <c r="A3" s="115">
        <v>2</v>
      </c>
      <c r="B3" s="115" t="s">
        <v>469</v>
      </c>
      <c r="C3" s="115">
        <v>45</v>
      </c>
    </row>
    <row r="4" spans="1:3" ht="15.75" x14ac:dyDescent="0.25">
      <c r="A4" s="115"/>
      <c r="B4" s="115" t="s">
        <v>466</v>
      </c>
      <c r="C4" s="115">
        <v>3100</v>
      </c>
    </row>
    <row r="5" spans="1:3" ht="15.75" x14ac:dyDescent="0.25">
      <c r="A5" s="115"/>
      <c r="B5" s="115" t="s">
        <v>447</v>
      </c>
      <c r="C5" s="115">
        <f>(C2+C4)*C3</f>
        <v>10117665</v>
      </c>
    </row>
    <row r="6" spans="1:3" ht="15.75" x14ac:dyDescent="0.25">
      <c r="A6" s="115"/>
      <c r="B6" s="114" t="s">
        <v>459</v>
      </c>
      <c r="C6" s="114">
        <f>C5*12</f>
        <v>121411980</v>
      </c>
    </row>
    <row r="7" spans="1:3" ht="15.75" x14ac:dyDescent="0.25">
      <c r="A7" s="127"/>
      <c r="B7" s="128"/>
      <c r="C7" s="128"/>
    </row>
    <row r="8" spans="1:3" s="122" customFormat="1" x14ac:dyDescent="0.25"/>
    <row r="9" spans="1:3" x14ac:dyDescent="0.25">
      <c r="B9" s="167"/>
      <c r="C9" s="167"/>
    </row>
    <row r="10" spans="1:3" x14ac:dyDescent="0.25">
      <c r="B10" s="103"/>
      <c r="C10" s="103"/>
    </row>
    <row r="11" spans="1:3" x14ac:dyDescent="0.25">
      <c r="B11" s="103"/>
      <c r="C11" s="103"/>
    </row>
    <row r="12" spans="1:3" x14ac:dyDescent="0.25">
      <c r="B12" s="103"/>
      <c r="C12" s="126"/>
    </row>
    <row r="13" spans="1:3" x14ac:dyDescent="0.25">
      <c r="B13" s="103"/>
      <c r="C13" s="103"/>
    </row>
    <row r="15" spans="1:3" x14ac:dyDescent="0.25">
      <c r="C15" s="108"/>
    </row>
  </sheetData>
  <mergeCells count="1">
    <mergeCell ref="B9:C9"/>
  </mergeCells>
  <pageMargins left="0.7" right="0.7" top="0.75" bottom="0.75" header="0.3" footer="0.3"/>
  <pageSetup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B6"/>
  <sheetViews>
    <sheetView workbookViewId="0">
      <selection activeCell="D15" sqref="D15"/>
    </sheetView>
  </sheetViews>
  <sheetFormatPr defaultRowHeight="15" x14ac:dyDescent="0.25"/>
  <cols>
    <col min="1" max="1" width="41.28515625" style="101" bestFit="1" customWidth="1"/>
    <col min="2" max="2" width="11.5703125" style="101" bestFit="1" customWidth="1"/>
    <col min="3" max="16384" width="9.140625" style="101"/>
  </cols>
  <sheetData>
    <row r="2" spans="1:2" ht="15.75" x14ac:dyDescent="0.3">
      <c r="A2" s="131" t="s">
        <v>472</v>
      </c>
      <c r="B2" s="130" t="s">
        <v>3</v>
      </c>
    </row>
    <row r="3" spans="1:2" ht="15.75" x14ac:dyDescent="0.3">
      <c r="A3" s="130" t="s">
        <v>471</v>
      </c>
      <c r="B3" s="129">
        <v>600</v>
      </c>
    </row>
    <row r="4" spans="1:2" ht="15.75" x14ac:dyDescent="0.3">
      <c r="A4" s="130" t="s">
        <v>460</v>
      </c>
      <c r="B4" s="129">
        <v>99.3</v>
      </c>
    </row>
    <row r="5" spans="1:2" ht="15.75" x14ac:dyDescent="0.3">
      <c r="A5" s="130" t="s">
        <v>470</v>
      </c>
      <c r="B5" s="129">
        <f>B3*B4</f>
        <v>59580</v>
      </c>
    </row>
    <row r="6" spans="1:2" ht="15.75" x14ac:dyDescent="0.3">
      <c r="A6" s="130" t="s">
        <v>473</v>
      </c>
      <c r="B6" s="129">
        <f>B5*12</f>
        <v>714960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6" sqref="J26"/>
    </sheetView>
  </sheetViews>
  <sheetFormatPr defaultRowHeight="15" x14ac:dyDescent="0.25"/>
  <cols>
    <col min="1" max="1" width="41.28515625" style="55" bestFit="1" customWidth="1"/>
    <col min="2" max="2" width="21.7109375" style="55" customWidth="1"/>
    <col min="3" max="3" width="26.28515625" style="55" customWidth="1"/>
    <col min="4" max="4" width="13.42578125" style="55" bestFit="1" customWidth="1"/>
    <col min="5" max="16384" width="9.140625" style="55"/>
  </cols>
  <sheetData>
    <row r="1" spans="1:4" ht="16.5" x14ac:dyDescent="0.35">
      <c r="A1" s="137" t="s">
        <v>476</v>
      </c>
      <c r="B1" s="136" t="s">
        <v>477</v>
      </c>
      <c r="C1" s="136" t="s">
        <v>479</v>
      </c>
    </row>
    <row r="2" spans="1:4" ht="15.75" x14ac:dyDescent="0.3">
      <c r="A2" s="135" t="s">
        <v>471</v>
      </c>
      <c r="B2" s="134">
        <v>1071</v>
      </c>
      <c r="C2" s="134">
        <v>152</v>
      </c>
    </row>
    <row r="3" spans="1:4" x14ac:dyDescent="0.25">
      <c r="A3" s="139" t="s">
        <v>470</v>
      </c>
      <c r="B3" s="134">
        <v>144239</v>
      </c>
      <c r="C3" s="134">
        <f>C2*C4</f>
        <v>18240</v>
      </c>
    </row>
    <row r="4" spans="1:4" x14ac:dyDescent="0.25">
      <c r="A4" s="138" t="s">
        <v>460</v>
      </c>
      <c r="B4" s="134">
        <f>B3/B2</f>
        <v>134.67693744164333</v>
      </c>
      <c r="C4" s="134">
        <v>120</v>
      </c>
    </row>
    <row r="5" spans="1:4" x14ac:dyDescent="0.25">
      <c r="A5" s="138" t="s">
        <v>459</v>
      </c>
      <c r="B5" s="134">
        <f>B3*12</f>
        <v>1730868</v>
      </c>
      <c r="C5" s="134">
        <f>C3*12</f>
        <v>218880</v>
      </c>
    </row>
    <row r="8" spans="1:4" ht="15.75" x14ac:dyDescent="0.25">
      <c r="A8" s="67" t="s">
        <v>478</v>
      </c>
      <c r="B8" s="67"/>
      <c r="C8" s="67" t="s">
        <v>480</v>
      </c>
      <c r="D8" s="140">
        <f>B5+C5</f>
        <v>1949748</v>
      </c>
    </row>
    <row r="15" spans="1:4" s="68" customFormat="1" ht="15.75" x14ac:dyDescent="0.25">
      <c r="A15" s="55"/>
      <c r="B15" s="55"/>
      <c r="C15"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0" sqref="J20"/>
    </sheetView>
  </sheetViews>
  <sheetFormatPr defaultRowHeight="15" x14ac:dyDescent="0.25"/>
  <cols>
    <col min="1" max="1" width="41.28515625" style="55" bestFit="1" customWidth="1"/>
    <col min="2" max="2" width="21.7109375" style="55" customWidth="1"/>
    <col min="3" max="3" width="26.28515625" style="55" customWidth="1"/>
    <col min="4" max="4" width="13.42578125" style="55" bestFit="1" customWidth="1"/>
    <col min="5" max="16384" width="9.140625" style="55"/>
  </cols>
  <sheetData>
    <row r="1" spans="1:4" ht="16.5" x14ac:dyDescent="0.35">
      <c r="A1" s="137" t="s">
        <v>60</v>
      </c>
      <c r="B1" s="136" t="s">
        <v>477</v>
      </c>
    </row>
    <row r="2" spans="1:4" ht="15.75" x14ac:dyDescent="0.3">
      <c r="A2" s="135" t="s">
        <v>471</v>
      </c>
      <c r="B2" s="134">
        <v>29585</v>
      </c>
    </row>
    <row r="3" spans="1:4" x14ac:dyDescent="0.25">
      <c r="A3" s="139" t="s">
        <v>470</v>
      </c>
      <c r="B3" s="134">
        <v>524598</v>
      </c>
    </row>
    <row r="4" spans="1:4" x14ac:dyDescent="0.25">
      <c r="A4" s="138" t="s">
        <v>460</v>
      </c>
      <c r="B4" s="134">
        <f>B3/B2</f>
        <v>17.731891161061348</v>
      </c>
    </row>
    <row r="5" spans="1:4" s="143" customFormat="1" x14ac:dyDescent="0.25">
      <c r="A5" s="141" t="s">
        <v>459</v>
      </c>
      <c r="B5" s="142">
        <f>B3*12</f>
        <v>6295176</v>
      </c>
    </row>
    <row r="8" spans="1:4" ht="15.75" x14ac:dyDescent="0.25">
      <c r="A8" s="67"/>
      <c r="B8" s="67"/>
      <c r="C8" s="67"/>
      <c r="D8" s="140"/>
    </row>
    <row r="15" spans="1:4" s="68" customFormat="1" ht="15.75" x14ac:dyDescent="0.25">
      <c r="A15" s="55"/>
      <c r="B15" s="55"/>
      <c r="C15"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Danarti 3.3 </vt:lpstr>
      <vt:lpstr>პენსია_2017</vt:lpstr>
      <vt:lpstr>კომპენსაციები</vt:lpstr>
      <vt:lpstr>საარსებო შემწეობა </vt:lpstr>
      <vt:lpstr>სოციალური პაკეტი</vt:lpstr>
      <vt:lpstr>დევნილთა შემწეობა</vt:lpstr>
      <vt:lpstr>რეინტეგრაციის შემწეობა</vt:lpstr>
      <vt:lpstr>რეგრესული პენსია </vt:lpstr>
      <vt:lpstr>საყოფაცხოვრებო სუბსიდია</vt:lpstr>
      <vt:lpstr>Danarti 3.3  (2)</vt:lpstr>
      <vt:lpstr>Sheet3</vt:lpstr>
      <vt:lpstr>'Danarti 3.3 '!Print_Area</vt:lpstr>
      <vt:lpstr>'Danarti 3.3  (2)'!Print_Area</vt:lpstr>
      <vt:lpstr>კომპენსაციები!Print_Area</vt:lpstr>
      <vt:lpstr>'Danarti 3.3 '!Print_Titles</vt:lpstr>
      <vt:lpstr>'Danarti 3.3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Maia Gotiashvili</cp:lastModifiedBy>
  <cp:lastPrinted>2016-06-27T11:28:21Z</cp:lastPrinted>
  <dcterms:created xsi:type="dcterms:W3CDTF">2015-11-13T09:57:34Z</dcterms:created>
  <dcterms:modified xsi:type="dcterms:W3CDTF">2016-06-28T06:13:28Z</dcterms:modified>
</cp:coreProperties>
</file>